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ício" sheetId="1" state="visible" r:id="rId1"/>
    <sheet name="Configuração" sheetId="2" state="visible" r:id="rId2"/>
    <sheet name="Lançamentos" sheetId="3" state="visible" r:id="rId3"/>
    <sheet name="Contas a pagar" sheetId="4" state="visible" r:id="rId4"/>
    <sheet name="Resumo do mês" sheetId="5" state="visible" r:id="rId5"/>
    <sheet name="Visão do ano" sheetId="6" state="visible" r:id="rId6"/>
    <sheet name="⚡ Esforço do mês" sheetId="7" state="visible" r:id="rId7"/>
  </sheets>
  <definedNames>
    <definedName name="Categorias">'Configuração'!$B$12:$B$41</definedName>
    <definedName name="Formas">'Configuração'!$G$12:$G$23</definedName>
    <definedName name="Meses">'Configuração'!$H$12:$H$23</definedName>
    <definedName name="AnoPlanilha">'Configuração'!$C$4</definedName>
    <definedName name="SaldoInicial">'Configuração'!$C$5</definedName>
    <definedName name="SegLanc">'Configuração'!$C$6</definedName>
    <definedName name="DiasAviso">'Configuração'!$C$7</definedName>
    <definedName name="MesIni">'Resumo do mês'!$D$4</definedName>
    <definedName name="MesFim">'Resumo do mês'!$G$4</definedName>
  </definedNames>
  <calcPr calcId="124519" fullCalcOnLoad="1"/>
</workbook>
</file>

<file path=xl/styles.xml><?xml version="1.0" encoding="utf-8"?>
<styleSheet xmlns="http://schemas.openxmlformats.org/spreadsheetml/2006/main">
  <numFmts count="5">
    <numFmt numFmtId="164" formatCode="&quot;R$&quot; #,##0.00;[Red]-&quot;R$&quot; #,##0.00"/>
    <numFmt numFmtId="165" formatCode="DD/MM/YYYY"/>
    <numFmt numFmtId="166" formatCode="#,##0.00;[Red]-#,##0.00"/>
    <numFmt numFmtId="167" formatCode="0 &quot;min&quot;"/>
    <numFmt numFmtId="168" formatCode="0.0 &quot;horas&quot;"/>
  </numFmts>
  <fonts count="19">
    <font>
      <name val="Calibri"/>
      <family val="2"/>
      <color theme="1"/>
      <sz val="11"/>
      <scheme val="minor"/>
    </font>
    <font>
      <name val="Calibri"/>
      <b val="1"/>
      <color rgb="00FFFFFF"/>
      <sz val="16"/>
    </font>
    <font>
      <name val="Calibri"/>
      <color rgb="00D0D8E4"/>
      <sz val="10"/>
    </font>
    <font>
      <name val="Calibri"/>
      <b val="1"/>
      <color rgb="00FF6B35"/>
      <sz val="10"/>
    </font>
    <font>
      <name val="Calibri"/>
      <b val="1"/>
      <color rgb="000A4D8C"/>
      <sz val="12"/>
    </font>
    <font>
      <name val="Calibri"/>
      <color rgb="001A1A2E"/>
      <sz val="10"/>
    </font>
    <font>
      <name val="Calibri"/>
      <b val="1"/>
      <color rgb="00FFFFFF"/>
      <sz val="12"/>
    </font>
    <font>
      <name val="Calibri"/>
      <b val="1"/>
      <color rgb="000A4D8C"/>
      <sz val="10"/>
      <u val="single"/>
    </font>
    <font>
      <name val="Calibri"/>
      <b val="1"/>
      <color rgb="00050B1F"/>
      <sz val="10"/>
    </font>
    <font>
      <name val="Calibri"/>
      <i val="1"/>
      <color rgb="006B7280"/>
      <sz val="8"/>
    </font>
    <font>
      <name val="Calibri"/>
      <b val="1"/>
      <color rgb="000A4D8C"/>
      <sz val="11"/>
    </font>
    <font>
      <name val="Calibri"/>
      <b val="1"/>
      <color rgb="00FFFFFF"/>
      <sz val="10"/>
    </font>
    <font>
      <name val="Calibri"/>
      <color rgb="00374151"/>
      <sz val="10"/>
    </font>
    <font>
      <name val="Calibri"/>
      <b val="1"/>
      <color rgb="00374151"/>
      <sz val="10"/>
    </font>
    <font>
      <name val="Calibri"/>
      <b val="1"/>
      <color rgb="00050B1F"/>
      <sz val="11"/>
    </font>
    <font>
      <name val="Calibri"/>
      <color rgb="00FFFFFF"/>
      <sz val="8"/>
    </font>
    <font>
      <name val="Calibri"/>
      <b val="1"/>
      <color rgb="000A4D8C"/>
      <sz val="10"/>
    </font>
    <font>
      <name val="Calibri"/>
      <b val="1"/>
      <color rgb="00FF6B35"/>
      <sz val="12"/>
    </font>
    <font>
      <name val="Calibri"/>
      <i val="1"/>
      <color rgb="006B7280"/>
      <sz val="9"/>
    </font>
  </fonts>
  <fills count="9">
    <fill>
      <patternFill/>
    </fill>
    <fill>
      <patternFill patternType="gray125"/>
    </fill>
    <fill>
      <patternFill patternType="solid">
        <fgColor rgb="00050B1F"/>
      </patternFill>
    </fill>
    <fill>
      <patternFill patternType="solid">
        <fgColor rgb="00FF6B35"/>
      </patternFill>
    </fill>
    <fill>
      <patternFill patternType="solid">
        <fgColor rgb="00FFF3EB"/>
      </patternFill>
    </fill>
    <fill>
      <patternFill patternType="solid">
        <fgColor rgb="00EEF3F9"/>
      </patternFill>
    </fill>
    <fill>
      <patternFill patternType="solid">
        <fgColor rgb="000A4D8C"/>
      </patternFill>
    </fill>
    <fill>
      <patternFill patternType="solid">
        <fgColor rgb="00F3F4F6"/>
      </patternFill>
    </fill>
    <fill>
      <patternFill patternType="solid">
        <fgColor rgb="00DBEAFE"/>
      </patternFill>
    </fill>
  </fills>
  <borders count="17">
    <border>
      <left/>
      <right/>
      <top/>
      <bottom/>
      <diagonal/>
    </border>
    <border>
      <left style="thin">
        <color rgb="00FF6B35"/>
      </left>
      <right style="thin">
        <color rgb="00FF6B35"/>
      </right>
      <top style="thin">
        <color rgb="00FF6B35"/>
      </top>
    </border>
    <border>
      <left style="thin">
        <color rgb="00FF6B35"/>
      </left>
      <right style="thin">
        <color rgb="00FF6B35"/>
      </right>
    </border>
    <border>
      <left style="thin">
        <color rgb="00FF6B35"/>
      </left>
      <right style="thin">
        <color rgb="00FF6B35"/>
      </right>
      <bottom style="thin">
        <color rgb="00FF6B35"/>
      </bottom>
    </border>
    <border>
      <left style="thin">
        <color rgb="00B8C2CE"/>
      </left>
      <right style="thin">
        <color rgb="00B8C2CE"/>
      </right>
      <top style="thin">
        <color rgb="00B8C2CE"/>
      </top>
      <bottom style="thin">
        <color rgb="00B8C2CE"/>
      </bottom>
    </border>
    <border>
      <left/>
      <right/>
      <top style="thin">
        <color rgb="00B8C2CE"/>
      </top>
      <bottom/>
      <diagonal/>
    </border>
    <border>
      <left/>
      <right style="thin">
        <color rgb="00B8C2CE"/>
      </right>
      <top style="thin">
        <color rgb="00B8C2CE"/>
      </top>
      <bottom/>
      <diagonal/>
    </border>
    <border>
      <left/>
      <right style="thin">
        <color rgb="00B8C2CE"/>
      </right>
      <top style="thin">
        <color rgb="00B8C2CE"/>
      </top>
      <bottom style="thin">
        <color rgb="00B8C2CE"/>
      </bottom>
      <diagonal/>
    </border>
    <border>
      <left style="thin">
        <color rgb="00FF6B35"/>
      </left>
      <top style="thin">
        <color rgb="00FF6B35"/>
      </top>
    </border>
    <border>
      <top style="thin">
        <color rgb="00FF6B35"/>
      </top>
    </border>
    <border>
      <right style="thin">
        <color rgb="00FF6B35"/>
      </right>
      <top style="thin">
        <color rgb="00FF6B35"/>
      </top>
    </border>
    <border>
      <left style="thin">
        <color rgb="00FF6B35"/>
      </left>
    </border>
    <border/>
    <border>
      <right style="thin">
        <color rgb="00FF6B35"/>
      </right>
    </border>
    <border>
      <left style="thin">
        <color rgb="00FF6B35"/>
      </left>
      <bottom style="thin">
        <color rgb="00FF6B35"/>
      </bottom>
    </border>
    <border>
      <bottom style="thin">
        <color rgb="00FF6B35"/>
      </bottom>
    </border>
    <border>
      <right style="thin">
        <color rgb="00FF6B35"/>
      </right>
      <bottom style="thin">
        <color rgb="00FF6B35"/>
      </bottom>
    </border>
  </borders>
  <cellStyleXfs count="1">
    <xf numFmtId="0" fontId="0" fillId="0" borderId="0"/>
  </cellStyleXfs>
  <cellXfs count="65">
    <xf numFmtId="0" fontId="0" fillId="0" borderId="0" pivotButton="0" quotePrefix="0" xfId="0"/>
    <xf numFmtId="0" fontId="1" fillId="2" borderId="0" applyAlignment="1" pivotButton="0" quotePrefix="0" xfId="0">
      <alignment horizontal="left" vertical="center"/>
    </xf>
    <xf numFmtId="0" fontId="0" fillId="2" borderId="0" pivotButton="0" quotePrefix="0" xfId="0"/>
    <xf numFmtId="0" fontId="2" fillId="2" borderId="0" applyAlignment="1" pivotButton="0" quotePrefix="0" xfId="0">
      <alignment horizontal="left" vertical="center"/>
    </xf>
    <xf numFmtId="0" fontId="3" fillId="0" borderId="0" applyAlignment="1" pivotButton="0" quotePrefix="0" xfId="0">
      <alignment horizontal="left" vertical="top" wrapText="1"/>
    </xf>
    <xf numFmtId="0" fontId="4" fillId="0" borderId="0" applyAlignment="1" pivotButton="0" quotePrefix="0" xfId="0">
      <alignment horizontal="left" vertical="center"/>
    </xf>
    <xf numFmtId="0" fontId="5" fillId="0" borderId="0" applyAlignment="1" pivotButton="0" quotePrefix="0" xfId="0">
      <alignment horizontal="left" vertical="top" wrapText="1"/>
    </xf>
    <xf numFmtId="0" fontId="6" fillId="3" borderId="1" applyAlignment="1" pivotButton="0" quotePrefix="0" xfId="0">
      <alignment horizontal="left" vertical="center" wrapText="1"/>
    </xf>
    <xf numFmtId="0" fontId="5" fillId="4" borderId="2" applyAlignment="1" pivotButton="0" quotePrefix="0" xfId="0">
      <alignment horizontal="left" vertical="top" wrapText="1"/>
    </xf>
    <xf numFmtId="0" fontId="7" fillId="4" borderId="2" applyAlignment="1" pivotButton="0" quotePrefix="0" xfId="0">
      <alignment horizontal="left" vertical="center"/>
    </xf>
    <xf numFmtId="0" fontId="7" fillId="4" borderId="3" applyAlignment="1" pivotButton="0" quotePrefix="0" xfId="0">
      <alignment horizontal="left" vertical="center"/>
    </xf>
    <xf numFmtId="0" fontId="8" fillId="5" borderId="4" applyAlignment="1" pivotButton="0" quotePrefix="0" xfId="0">
      <alignment horizontal="left" vertical="center"/>
    </xf>
    <xf numFmtId="1" fontId="5" fillId="0" borderId="4" applyAlignment="1" pivotButton="0" quotePrefix="0" xfId="0">
      <alignment horizontal="center" vertical="center"/>
    </xf>
    <xf numFmtId="0" fontId="9" fillId="0" borderId="0" applyAlignment="1" pivotButton="0" quotePrefix="0" xfId="0">
      <alignment horizontal="left" vertical="center"/>
    </xf>
    <xf numFmtId="164" fontId="5" fillId="0" borderId="4" applyAlignment="1" pivotButton="0" quotePrefix="0" xfId="0">
      <alignment horizontal="center" vertical="center"/>
    </xf>
    <xf numFmtId="0" fontId="10" fillId="0" borderId="0" pivotButton="0" quotePrefix="0" xfId="0"/>
    <xf numFmtId="0" fontId="11" fillId="6" borderId="4" applyAlignment="1" pivotButton="0" quotePrefix="0" xfId="0">
      <alignment horizontal="center" vertical="center" wrapText="1"/>
    </xf>
    <xf numFmtId="0" fontId="11" fillId="6" borderId="4" applyAlignment="1" pivotButton="0" quotePrefix="0" xfId="0">
      <alignment horizontal="center" vertical="center"/>
    </xf>
    <xf numFmtId="0" fontId="5" fillId="0" borderId="4" applyAlignment="1" pivotButton="0" quotePrefix="0" xfId="0">
      <alignment horizontal="left" vertical="center"/>
    </xf>
    <xf numFmtId="0" fontId="5" fillId="0" borderId="4" applyAlignment="1" pivotButton="0" quotePrefix="0" xfId="0">
      <alignment horizontal="center" vertical="center"/>
    </xf>
    <xf numFmtId="0" fontId="12" fillId="7" borderId="4" applyAlignment="1" pivotButton="0" quotePrefix="0" xfId="0">
      <alignment horizontal="left" vertical="center"/>
    </xf>
    <xf numFmtId="0" fontId="5" fillId="0" borderId="4" pivotButton="0" quotePrefix="0" xfId="0"/>
    <xf numFmtId="0" fontId="12" fillId="7" borderId="4" pivotButton="0" quotePrefix="0" xfId="0"/>
    <xf numFmtId="0" fontId="9" fillId="0" borderId="0" pivotButton="0" quotePrefix="0" xfId="0"/>
    <xf numFmtId="165" fontId="5" fillId="0" borderId="4" applyAlignment="1" pivotButton="0" quotePrefix="0" xfId="0">
      <alignment horizontal="center" vertical="center"/>
    </xf>
    <xf numFmtId="1" fontId="12" fillId="7" borderId="4" applyAlignment="1" pivotButton="0" quotePrefix="0" xfId="0">
      <alignment horizontal="center" vertical="center"/>
    </xf>
    <xf numFmtId="0" fontId="8" fillId="5" borderId="4" applyAlignment="1" pivotButton="0" quotePrefix="0" xfId="0">
      <alignment horizontal="center" vertical="center" wrapText="1"/>
    </xf>
    <xf numFmtId="1" fontId="13" fillId="7" borderId="4" applyAlignment="1" pivotButton="0" quotePrefix="0" xfId="0">
      <alignment horizontal="center" vertical="center"/>
    </xf>
    <xf numFmtId="164" fontId="13" fillId="7" borderId="4" applyAlignment="1" pivotButton="0" quotePrefix="0" xfId="0">
      <alignment horizontal="center" vertical="center"/>
    </xf>
    <xf numFmtId="0" fontId="9" fillId="0" borderId="0" applyAlignment="1" pivotButton="0" quotePrefix="0" xfId="0">
      <alignment horizontal="left" vertical="top" wrapText="1"/>
    </xf>
    <xf numFmtId="0" fontId="9" fillId="0" borderId="0" applyAlignment="1" pivotButton="0" quotePrefix="0" xfId="0">
      <alignment horizontal="center" vertical="center"/>
    </xf>
    <xf numFmtId="0" fontId="8" fillId="0" borderId="0" applyAlignment="1" pivotButton="0" quotePrefix="0" xfId="0">
      <alignment horizontal="right" vertical="center"/>
    </xf>
    <xf numFmtId="0" fontId="14" fillId="4" borderId="4" applyAlignment="1" pivotButton="0" quotePrefix="0" xfId="0">
      <alignment horizontal="center" vertical="center"/>
    </xf>
    <xf numFmtId="165" fontId="12" fillId="7" borderId="4" applyAlignment="1" pivotButton="0" quotePrefix="0" xfId="0">
      <alignment horizontal="center" vertical="center"/>
    </xf>
    <xf numFmtId="165" fontId="15" fillId="0" borderId="0" pivotButton="0" quotePrefix="0" xfId="0"/>
    <xf numFmtId="0" fontId="0" fillId="0" borderId="7" pivotButton="0" quotePrefix="0" xfId="0"/>
    <xf numFmtId="164" fontId="10" fillId="7" borderId="4" applyAlignment="1" pivotButton="0" quotePrefix="0" xfId="0">
      <alignment horizontal="center" vertical="center"/>
    </xf>
    <xf numFmtId="0" fontId="12" fillId="7" borderId="4" applyAlignment="1" pivotButton="0" quotePrefix="0" xfId="0">
      <alignment horizontal="center" vertical="center"/>
    </xf>
    <xf numFmtId="164" fontId="12" fillId="7" borderId="4" applyAlignment="1" pivotButton="0" quotePrefix="0" xfId="0">
      <alignment horizontal="center" vertical="center"/>
    </xf>
    <xf numFmtId="9" fontId="12" fillId="7" borderId="4" applyAlignment="1" pivotButton="0" quotePrefix="0" xfId="0">
      <alignment horizontal="center" vertical="center"/>
    </xf>
    <xf numFmtId="0" fontId="8" fillId="8" borderId="4" pivotButton="0" quotePrefix="0" xfId="0"/>
    <xf numFmtId="0" fontId="0" fillId="8" borderId="4" pivotButton="0" quotePrefix="0" xfId="0"/>
    <xf numFmtId="164" fontId="8" fillId="8" borderId="4" applyAlignment="1" pivotButton="0" quotePrefix="0" xfId="0">
      <alignment horizontal="center" vertical="center"/>
    </xf>
    <xf numFmtId="0" fontId="16" fillId="0" borderId="0" pivotButton="0" quotePrefix="0" xfId="0"/>
    <xf numFmtId="4" fontId="12" fillId="7" borderId="4" applyAlignment="1" pivotButton="0" quotePrefix="0" xfId="0">
      <alignment horizontal="center" vertical="center"/>
    </xf>
    <xf numFmtId="4" fontId="13" fillId="7" borderId="4" applyAlignment="1" pivotButton="0" quotePrefix="0" xfId="0">
      <alignment horizontal="center" vertical="center"/>
    </xf>
    <xf numFmtId="166" fontId="8" fillId="8" borderId="4" applyAlignment="1" pivotButton="0" quotePrefix="0" xfId="0">
      <alignment horizontal="center" vertical="center"/>
    </xf>
    <xf numFmtId="1" fontId="8" fillId="8" borderId="4" applyAlignment="1" pivotButton="0" quotePrefix="0" xfId="0">
      <alignment horizontal="center" vertical="center"/>
    </xf>
    <xf numFmtId="0" fontId="4" fillId="0" borderId="0" pivotButton="0" quotePrefix="0" xfId="0"/>
    <xf numFmtId="167" fontId="17" fillId="7" borderId="4" applyAlignment="1" pivotButton="0" quotePrefix="0" xfId="0">
      <alignment horizontal="center" vertical="center"/>
    </xf>
    <xf numFmtId="168" fontId="17" fillId="7" borderId="4" applyAlignment="1" pivotButton="0" quotePrefix="0" xfId="0">
      <alignment horizontal="center" vertical="center"/>
    </xf>
    <xf numFmtId="0" fontId="8" fillId="0" borderId="4" applyAlignment="1" pivotButton="0" quotePrefix="0" xfId="0">
      <alignment horizontal="left" vertical="top" wrapText="1"/>
    </xf>
    <xf numFmtId="0" fontId="5" fillId="0" borderId="4" applyAlignment="1" pivotButton="0" quotePrefix="0" xfId="0">
      <alignment horizontal="left" vertical="top" wrapText="1"/>
    </xf>
    <xf numFmtId="0" fontId="5" fillId="5" borderId="4" applyAlignment="1" pivotButton="0" quotePrefix="0" xfId="0">
      <alignment horizontal="left" vertical="top" wrapText="1"/>
    </xf>
    <xf numFmtId="0" fontId="6" fillId="3" borderId="8" applyAlignment="1" pivotButton="0" quotePrefix="0" xfId="0">
      <alignment horizontal="left" vertical="center" wrapText="1"/>
    </xf>
    <xf numFmtId="0" fontId="0" fillId="0" borderId="9" pivotButton="0" quotePrefix="0" xfId="0"/>
    <xf numFmtId="0" fontId="0" fillId="0" borderId="10" pivotButton="0" quotePrefix="0" xfId="0"/>
    <xf numFmtId="0" fontId="5" fillId="4" borderId="11" applyAlignment="1" pivotButton="0" quotePrefix="0" xfId="0">
      <alignment horizontal="left" vertical="top" wrapText="1"/>
    </xf>
    <xf numFmtId="0" fontId="0" fillId="4" borderId="12" pivotButton="0" quotePrefix="0" xfId="0"/>
    <xf numFmtId="0" fontId="0" fillId="4" borderId="13" pivotButton="0" quotePrefix="0" xfId="0"/>
    <xf numFmtId="0" fontId="7" fillId="4" borderId="11" applyAlignment="1" pivotButton="0" quotePrefix="0" xfId="0">
      <alignment horizontal="left" vertical="center"/>
    </xf>
    <xf numFmtId="0" fontId="7" fillId="4" borderId="14" applyAlignment="1" pivotButton="0" quotePrefix="0" xfId="0">
      <alignment horizontal="left" vertical="center"/>
    </xf>
    <xf numFmtId="0" fontId="0" fillId="4" borderId="15" pivotButton="0" quotePrefix="0" xfId="0"/>
    <xf numFmtId="0" fontId="0" fillId="4" borderId="16" pivotButton="0" quotePrefix="0" xfId="0"/>
    <xf numFmtId="0" fontId="18" fillId="0" borderId="0" applyAlignment="1" pivotButton="0" quotePrefix="0" xfId="0">
      <alignment horizontal="left" vertical="top" wrapText="1"/>
    </xf>
  </cellXfs>
  <cellStyles count="1">
    <cellStyle name="Normal" xfId="0" builtinId="0" hidden="0"/>
  </cellStyles>
  <dxfs count="4">
    <dxf>
      <fill>
        <patternFill patternType="solid">
          <fgColor rgb="00FEF3C7"/>
        </patternFill>
      </fill>
    </dxf>
    <dxf>
      <font>
        <color rgb="00166534"/>
      </font>
    </dxf>
    <dxf>
      <fill>
        <patternFill patternType="solid">
          <fgColor rgb="00FEE2E2"/>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_rels/drawing7.xml.rels><Relationships xmlns="http://schemas.openxmlformats.org/package/2006/relationships"><Relationship Type="http://schemas.openxmlformats.org/officeDocument/2006/relationships/image" Target="/xl/media/image7.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2</col>
      <colOff>38100</colOff>
      <row>0</row>
      <rowOff>76200</rowOff>
    </from>
    <ext cx="2009775" cy="3810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5</col>
      <colOff>38100</colOff>
      <row>0</row>
      <rowOff>76200</rowOff>
    </from>
    <ext cx="2009775" cy="38100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6</col>
      <colOff>38100</colOff>
      <row>0</row>
      <rowOff>76200</rowOff>
    </from>
    <ext cx="2009775" cy="38100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5</col>
      <colOff>38100</colOff>
      <row>0</row>
      <rowOff>76200</rowOff>
    </from>
    <ext cx="2009775" cy="38100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5</col>
      <colOff>38100</colOff>
      <row>0</row>
      <rowOff>76200</rowOff>
    </from>
    <ext cx="2009775" cy="381000"/>
    <pic>
      <nvPicPr>
        <cNvPr id="1" name="Image 1" descr="Picture"/>
        <cNvPicPr/>
      </nvPicPr>
      <blipFill>
        <a:blip cstate="print" r:embed="rId1"/>
        <a:stretch>
          <a:fillRect/>
        </a:stretch>
      </blipFill>
      <spPr>
        <a:prstGeom prst="rect"/>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12</col>
      <colOff>38100</colOff>
      <row>0</row>
      <rowOff>76200</rowOff>
    </from>
    <ext cx="2009775" cy="381000"/>
    <pic>
      <nvPicPr>
        <cNvPr id="1" name="Image 1" descr="Picture"/>
        <cNvPicPr/>
      </nvPicPr>
      <blipFill>
        <a:blip cstate="print" r:embed="rId1"/>
        <a:stretch>
          <a:fillRect/>
        </a:stretch>
      </blipFill>
      <spPr>
        <a:prstGeom prst="rect"/>
      </spPr>
    </pic>
    <clientData/>
  </oneCellAnchor>
</wsDr>
</file>

<file path=xl/drawings/drawing7.xml><?xml version="1.0" encoding="utf-8"?>
<wsDr xmlns:a="http://schemas.openxmlformats.org/drawingml/2006/main" xmlns:r="http://schemas.openxmlformats.org/officeDocument/2006/relationships" xmlns="http://schemas.openxmlformats.org/drawingml/2006/spreadsheetDrawing">
  <oneCellAnchor>
    <from>
      <col>3</col>
      <colOff>38100</colOff>
      <row>0</row>
      <rowOff>76200</rowOff>
    </from>
    <ext cx="2009775" cy="3810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timizapro.com/meu-agente/?utm_source=planilha-xlsx&amp;utm_medium=organic&amp;utm_campaign=planilha-controle-financeiro&amp;utm_content=inicio-rodape" TargetMode="External" Id="rId1" /><Relationship Type="http://schemas.openxmlformats.org/officeDocument/2006/relationships/hyperlink" Target="https://otimizapro.com/meu-agente/organizar-financas-sem-planilha?utm_source=planilha-xlsx&amp;utm_medium=organic&amp;utm_campaign=planilha-controle-financeiro&amp;utm_content=inicio-guia" TargetMode="External" Id="rId2" /><Relationship Type="http://schemas.openxmlformats.org/officeDocument/2006/relationships/drawing" Target="/xl/drawings/drawing1.xml" Id="rId3"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_rels/sheet7.xml.rels><Relationships xmlns="http://schemas.openxmlformats.org/package/2006/relationships"><Relationship Type="http://schemas.openxmlformats.org/officeDocument/2006/relationships/hyperlink" Target="https://otimizapro.com/meu-agente/?utm_source=planilha-xlsx&amp;utm_medium=organic&amp;utm_campaign=planilha-controle-financeiro&amp;utm_content=esforco" TargetMode="External" Id="rId1" /><Relationship Type="http://schemas.openxmlformats.org/officeDocument/2006/relationships/hyperlink" Target="https://otimizapro.com/meu-agente/organizar-financas-sem-planilha?utm_source=planilha-xlsx&amp;utm_medium=organic&amp;utm_campaign=planilha-controle-financeiro&amp;utm_content=esforco-guia" TargetMode="External" Id="rId2" /><Relationship Type="http://schemas.openxmlformats.org/officeDocument/2006/relationships/drawing" Target="/xl/drawings/drawing7.xml" Id="rId3" /></Relationships>
</file>

<file path=xl/worksheets/sheet1.xml><?xml version="1.0" encoding="utf-8"?>
<worksheet xmlns="http://schemas.openxmlformats.org/spreadsheetml/2006/main">
  <sheetPr>
    <outlinePr summaryBelow="1" summaryRight="1"/>
    <pageSetUpPr/>
  </sheetPr>
  <dimension ref="A1:D35"/>
  <sheetViews>
    <sheetView showGridLines="0" workbookViewId="0">
      <selection activeCell="A1" sqref="A1"/>
    </sheetView>
  </sheetViews>
  <sheetFormatPr baseColWidth="8" defaultRowHeight="15"/>
  <cols>
    <col width="4" customWidth="1" min="1" max="1"/>
    <col width="108" customWidth="1" min="2" max="2"/>
  </cols>
  <sheetData>
    <row r="1" ht="26" customHeight="1">
      <c r="A1" s="1" t="inlineStr">
        <is>
          <t>Planilha de Controle Financeiro · Otimiza.pro</t>
        </is>
      </c>
      <c r="B1" s="2" t="n"/>
      <c r="C1" s="2" t="n"/>
      <c r="D1" s="2" t="n"/>
    </row>
    <row r="2" ht="16" customHeight="1">
      <c r="A2" s="3" t="inlineStr">
        <is>
          <t>Gastos, contas a pagar, orçamento do mês e o ano inteiro, calculados por fórmula.</t>
        </is>
      </c>
      <c r="B2" s="2" t="n"/>
      <c r="C2" s="2" t="n"/>
      <c r="D2" s="2" t="n"/>
    </row>
    <row r="4" ht="28" customHeight="1">
      <c r="B4" s="4" t="inlineStr">
        <is>
          <t>⚡ Esta planilha funciona, e também conta o trabalho que ela pede: a aba «⚡ Esforço do mês» mostra quantos lançamentos você digitou, quanto tempo isso levou e o que ficou sem categoria ou sem baixa, ao lado do jeito sem planilha (clique aqui).</t>
        </is>
      </c>
    </row>
    <row r="6" ht="22" customHeight="1">
      <c r="B6" s="5" t="inlineStr">
        <is>
          <t>Como usar, em 5 passos</t>
        </is>
      </c>
    </row>
    <row r="7" ht="45" customHeight="1">
      <c r="B7" s="6" t="inlineStr">
        <is>
          <t>1. Na aba Configuração, escreva o ano, o saldo que você tinha na conta quando começou e as suas categorias, com o orçamento de cada uma. As categorias e as formas de pagamento viram listas nas outras abas.</t>
        </is>
      </c>
    </row>
    <row r="8" ht="31" customHeight="1">
      <c r="B8" s="6" t="inlineStr">
        <is>
          <t>2. Na aba Lançamentos, registre cada entrada e cada saída numa linha: data, descrição, categoria, forma de pagamento, tipo e valor. A coluna Conferir avisa o que falta.</t>
        </is>
      </c>
    </row>
    <row r="9" ht="31" customHeight="1">
      <c r="B9" s="6" t="inlineStr">
        <is>
          <t>3. Na aba Contas a pagar, cadastre as contas com o valor e o vencimento. Quando pagar, anote a data em Paga em e lance o pagamento também na aba Lançamentos.</t>
        </is>
      </c>
    </row>
    <row r="10" ht="31" customHeight="1">
      <c r="B10" s="6" t="inlineStr">
        <is>
          <t>4. Na aba Resumo do mês, escolha o mês: entradas, saídas, saldo, o orçado contra o realizado de cada categoria e as contas em aberto.</t>
        </is>
      </c>
    </row>
    <row r="11" ht="31" customHeight="1">
      <c r="B11" s="6" t="inlineStr">
        <is>
          <t>5. A aba Visão do ano mostra os 12 meses lado a lado, com o saldo acumulado. A aba «⚡ Esforço do mês» mostra o trabalho que tudo isso levou.</t>
        </is>
      </c>
    </row>
    <row r="12" ht="17" customHeight="1">
      <c r="B12" s="6" t="inlineStr">
        <is>
          <t>As células em cinza são fórmulas: não digite nelas.</t>
        </is>
      </c>
    </row>
    <row r="14" ht="22" customHeight="1">
      <c r="B14" s="5" t="inlineStr">
        <is>
          <t>Três cuidados que evitam conta errada</t>
        </is>
      </c>
    </row>
    <row r="15" ht="31" customHeight="1">
      <c r="B15" s="6" t="inlineStr">
        <is>
          <t>• Compra no cartão de crédito: lance cada compra no dia, com a forma Cartão de crédito. Não lance o pagamento da fatura de novo, ou o gasto conta duas vezes.</t>
        </is>
      </c>
    </row>
    <row r="16" ht="17" customHeight="1">
      <c r="B16" s="6" t="inlineStr">
        <is>
          <t>• Valor sempre sem sinal: quem diz se o dinheiro entrou ou saiu é a coluna Tipo.</t>
        </is>
      </c>
    </row>
    <row r="17" ht="31" customHeight="1">
      <c r="B17" s="6" t="inlineStr">
        <is>
          <t>• Uma planilha por ano: em janeiro, salve uma cópia, troque o ano e o saldo inicial na Configuração.</t>
        </is>
      </c>
    </row>
    <row r="19" ht="22" customHeight="1">
      <c r="B19" s="5" t="inlineStr">
        <is>
          <t>O que a planilha faz, e o que ela não faz</t>
        </is>
      </c>
    </row>
    <row r="20" ht="31" customHeight="1">
      <c r="B20" s="6" t="inlineStr">
        <is>
          <t>• FAZ: soma entradas e saídas por mês e por categoria, compara com o orçamento, mostra o saldo do mês e o acumulado, avisa a conta atrasada e conta o seu esforço.</t>
        </is>
      </c>
    </row>
    <row r="21" ht="31" customHeight="1">
      <c r="B21" s="6" t="inlineStr">
        <is>
          <t>• NÃO FAZ: não lê o seu banco nem o seu cartão. Cada linha é digitada por você, e uma conta paga só sai do aberto quando você anota a data.</t>
        </is>
      </c>
    </row>
    <row r="22" ht="17" customHeight="1">
      <c r="B22" s="6" t="inlineStr">
        <is>
          <t>• Os avisos aparecem quando você abre o arquivo: a planilha não manda mensagem.</t>
        </is>
      </c>
    </row>
    <row r="24" ht="22" customHeight="1">
      <c r="B24" s="5" t="inlineStr">
        <is>
          <t>Onde o arquivo abre</t>
        </is>
      </c>
    </row>
    <row r="25" ht="17" customHeight="1">
      <c r="B25" s="6" t="inlineStr">
        <is>
          <t>Excel 2010 ou mais novo, Microsoft 365, Google Planilhas e LibreOffice. Sem macros.</t>
        </is>
      </c>
    </row>
    <row r="28" ht="22" customHeight="1">
      <c r="B28" s="7" t="inlineStr">
        <is>
          <t>A PLANILHA ORGANIZA O QUE VOCÊ DIGITA</t>
        </is>
      </c>
    </row>
    <row r="29" ht="33" customHeight="1">
      <c r="B29" s="8" t="inlineStr">
        <is>
          <t>O Meu Agente Otimiza é um agente pessoal de IA em duas versões: o Meu Agente Financeiro, que funciona no aplicativo, e o Meu Agente Exclusivo, que também atende os seus clientes no WhatsApp.</t>
        </is>
      </c>
    </row>
    <row r="30" ht="33" customHeight="1">
      <c r="B30" s="8" t="inlineStr">
        <is>
          <t>O Meu Agente Financeiro é um aplicativo de IA que organiza gastos, contas e compromissos por áudio. Ele funciona só no aplicativo.</t>
        </is>
      </c>
    </row>
    <row r="31" ht="48" customHeight="1">
      <c r="B31" s="8" t="inlineStr">
        <is>
          <t>O Meu Agente Financeiro custa R$ 29,90/mês no cartão de crédito, sem fidelidade, ou, no PIX, R$ 152,49 no semestral (15% de desconto, equivale a R$ 25,42/mês) e R$ 251,16 no anual (30% de desconto, equivale a R$ 20,93/mês).</t>
        </is>
      </c>
    </row>
    <row r="32" ht="17" customHeight="1">
      <c r="B32" s="9" t="inlineStr">
        <is>
          <t>→ Conhecer o Meu Agente: https://otimizapro.com/meu-agente/</t>
        </is>
      </c>
    </row>
    <row r="33" ht="17" customHeight="1">
      <c r="B33" s="10" t="inlineStr">
        <is>
          <t>→ Como organizar as finanças sem planilha: https://otimizapro.com/meu-agente/organizar-financas-sem-planilha</t>
        </is>
      </c>
    </row>
    <row r="35" ht="28" customHeight="1">
      <c r="B35" s="6" t="inlineStr">
        <is>
          <t>Planilha distribuída gratuitamente por Otimiza.pro (https://otimizapro.com/planilha-de-controle-financeiro). Pode ser encaminhada livremente. Versão 1.0 · out/2026.</t>
        </is>
      </c>
    </row>
  </sheetData>
  <mergeCells count="8">
    <mergeCell ref="A1:D1"/>
    <mergeCell ref="B32"/>
    <mergeCell ref="B30"/>
    <mergeCell ref="B29"/>
    <mergeCell ref="B33"/>
    <mergeCell ref="B28"/>
    <mergeCell ref="A2:D2"/>
    <mergeCell ref="B31"/>
  </mergeCells>
  <hyperlinks>
    <hyperlink ref="B4" location="'⚡ Esforço do mês'!A1"/>
    <hyperlink xmlns:r="http://schemas.openxmlformats.org/officeDocument/2006/relationships" ref="B32" r:id="rId1"/>
    <hyperlink xmlns:r="http://schemas.openxmlformats.org/officeDocument/2006/relationships" ref="B33" r:id="rId2"/>
  </hyperlinks>
  <pageMargins left="0.75" right="0.75" top="1" bottom="1" header="0.5" footer="0.5"/>
  <headerFooter>
    <oddHeader/>
    <oddFooter>&amp;L&amp;7 &amp;K6B7280Planilha gratuita de controle financeiro · Otimiza.pro&amp;R&amp;7 &amp;K6B7280Meu Agente Financeiro: otimizapro.com/meu-agente</oddFooter>
    <evenHeader/>
    <evenFooter/>
    <firstHeader/>
    <firstFooter/>
  </headerFooter>
  <drawing xmlns:r="http://schemas.openxmlformats.org/officeDocument/2006/relationships" r:id="rId3"/>
</worksheet>
</file>

<file path=xl/worksheets/sheet2.xml><?xml version="1.0" encoding="utf-8"?>
<worksheet xmlns="http://schemas.openxmlformats.org/spreadsheetml/2006/main">
  <sheetPr>
    <outlinePr summaryBelow="1" summaryRight="1"/>
    <pageSetUpPr/>
  </sheetPr>
  <dimension ref="A1:H43"/>
  <sheetViews>
    <sheetView showGridLines="0" workbookViewId="0">
      <selection activeCell="A1" sqref="A1"/>
    </sheetView>
  </sheetViews>
  <sheetFormatPr baseColWidth="8" defaultRowHeight="15"/>
  <cols>
    <col width="4" customWidth="1" min="1" max="1"/>
    <col width="30" customWidth="1" min="2" max="2"/>
    <col width="14" customWidth="1" min="3" max="3"/>
    <col width="22" customWidth="1" min="4" max="4"/>
    <col width="24" customWidth="1" min="5" max="5"/>
    <col width="4" customWidth="1" min="6" max="6"/>
    <col width="22" customWidth="1" min="7" max="7"/>
    <col width="14" customWidth="1" min="8" max="8"/>
  </cols>
  <sheetData>
    <row r="1" ht="26" customHeight="1">
      <c r="A1" s="1" t="inlineStr">
        <is>
          <t>Configuração</t>
        </is>
      </c>
      <c r="B1" s="2" t="n"/>
      <c r="C1" s="2" t="n"/>
      <c r="D1" s="2" t="n"/>
      <c r="E1" s="2" t="n"/>
      <c r="F1" s="2" t="n"/>
      <c r="G1" s="2" t="n"/>
      <c r="H1" s="2" t="n"/>
    </row>
    <row r="2" ht="16" customHeight="1">
      <c r="A2" s="3" t="inlineStr">
        <is>
          <t>Preencha uma vez. As outras abas leem daqui.</t>
        </is>
      </c>
      <c r="B2" s="2" t="n"/>
      <c r="C2" s="2" t="n"/>
      <c r="D2" s="2" t="n"/>
      <c r="E2" s="2" t="n"/>
      <c r="F2" s="2" t="n"/>
      <c r="G2" s="2" t="n"/>
      <c r="H2" s="2" t="n"/>
    </row>
    <row r="4">
      <c r="B4" s="11" t="inlineStr">
        <is>
          <t>Ano da planilha</t>
        </is>
      </c>
      <c r="C4" s="12" t="n">
        <v>2026</v>
      </c>
      <c r="D4" s="13" t="inlineStr">
        <is>
          <t>Resumo e Visão do ano contam só este ano.</t>
        </is>
      </c>
    </row>
    <row r="5">
      <c r="B5" s="11" t="inlineStr">
        <is>
          <t>Saldo na conta quando você começou (R$)</t>
        </is>
      </c>
      <c r="C5" s="14" t="n">
        <v>0</v>
      </c>
      <c r="D5" s="13" t="inlineStr">
        <is>
          <t>Entra no saldo acumulado do Resumo e da Visão do ano.</t>
        </is>
      </c>
    </row>
    <row r="6">
      <c r="B6" s="11" t="inlineStr">
        <is>
          <t>Segundos para digitar um lançamento</t>
        </is>
      </c>
      <c r="C6" s="12" t="n">
        <v>30</v>
      </c>
      <c r="D6" s="13" t="inlineStr">
        <is>
          <t>Premissa sua, não medida: troque pelo seu tempo. Só a aba ⚡ Esforço do mês usa.</t>
        </is>
      </c>
    </row>
    <row r="7">
      <c r="B7" s="11" t="inlineStr">
        <is>
          <t>Dias de aviso antes do vencimento</t>
        </is>
      </c>
      <c r="C7" s="12" t="n">
        <v>7</v>
      </c>
      <c r="D7" s="13" t="inlineStr">
        <is>
          <t>Contas a pagar fica amarela quando faltam estes dias.</t>
        </is>
      </c>
    </row>
    <row r="10">
      <c r="B10" s="15" t="inlineStr">
        <is>
          <t>Categorias (escreva as suas; os valores são exemplos)</t>
        </is>
      </c>
      <c r="G10" s="15" t="inlineStr">
        <is>
          <t>Formas de pagamento</t>
        </is>
      </c>
    </row>
    <row r="11" ht="30" customHeight="1">
      <c r="B11" s="16" t="inlineStr">
        <is>
          <t>Categoria</t>
        </is>
      </c>
      <c r="C11" s="16" t="inlineStr">
        <is>
          <t>Tipo</t>
        </is>
      </c>
      <c r="D11" s="16" t="inlineStr">
        <is>
          <t>Orçado ou previsto no mês (R$)</t>
        </is>
      </c>
      <c r="E11" s="16" t="inlineStr">
        <is>
          <t>Conferir</t>
        </is>
      </c>
      <c r="G11" s="17" t="inlineStr">
        <is>
          <t>Forma</t>
        </is>
      </c>
      <c r="H11" s="17" t="inlineStr">
        <is>
          <t>Meses</t>
        </is>
      </c>
    </row>
    <row r="12">
      <c r="B12" s="18" t="inlineStr">
        <is>
          <t>Salário</t>
        </is>
      </c>
      <c r="C12" s="19" t="inlineStr">
        <is>
          <t>Entrada</t>
        </is>
      </c>
      <c r="D12" s="14" t="n">
        <v>4000</v>
      </c>
      <c r="E12" s="20">
        <f>IF($B12="","",IF(COUNTIF('Configuração'!$B$12:$B$41,$B12)&gt;1,"Repetida: deixe uma só",IF($C12="","Escolha o tipo","OK")))</f>
        <v/>
      </c>
      <c r="G12" s="21" t="inlineStr">
        <is>
          <t>Pix</t>
        </is>
      </c>
      <c r="H12" s="22" t="inlineStr">
        <is>
          <t>Janeiro</t>
        </is>
      </c>
    </row>
    <row r="13">
      <c r="B13" s="18" t="inlineStr">
        <is>
          <t>Renda extra</t>
        </is>
      </c>
      <c r="C13" s="19" t="inlineStr">
        <is>
          <t>Entrada</t>
        </is>
      </c>
      <c r="D13" s="14" t="n"/>
      <c r="E13" s="20">
        <f>IF($B13="","",IF(COUNTIF('Configuração'!$B$12:$B$41,$B13)&gt;1,"Repetida: deixe uma só",IF($C13="","Escolha o tipo","OK")))</f>
        <v/>
      </c>
      <c r="G13" s="21" t="inlineStr">
        <is>
          <t>Cartão de débito</t>
        </is>
      </c>
      <c r="H13" s="22" t="inlineStr">
        <is>
          <t>Fevereiro</t>
        </is>
      </c>
    </row>
    <row r="14">
      <c r="B14" s="18" t="inlineStr">
        <is>
          <t>Outras entradas</t>
        </is>
      </c>
      <c r="C14" s="19" t="inlineStr">
        <is>
          <t>Entrada</t>
        </is>
      </c>
      <c r="D14" s="14" t="n"/>
      <c r="E14" s="20">
        <f>IF($B14="","",IF(COUNTIF('Configuração'!$B$12:$B$41,$B14)&gt;1,"Repetida: deixe uma só",IF($C14="","Escolha o tipo","OK")))</f>
        <v/>
      </c>
      <c r="G14" s="21" t="inlineStr">
        <is>
          <t>Cartão de crédito</t>
        </is>
      </c>
      <c r="H14" s="22" t="inlineStr">
        <is>
          <t>Março</t>
        </is>
      </c>
    </row>
    <row r="15">
      <c r="B15" s="18" t="inlineStr">
        <is>
          <t>Moradia</t>
        </is>
      </c>
      <c r="C15" s="19" t="inlineStr">
        <is>
          <t>Saída</t>
        </is>
      </c>
      <c r="D15" s="14" t="n">
        <v>1200</v>
      </c>
      <c r="E15" s="20">
        <f>IF($B15="","",IF(COUNTIF('Configuração'!$B$12:$B$41,$B15)&gt;1,"Repetida: deixe uma só",IF($C15="","Escolha o tipo","OK")))</f>
        <v/>
      </c>
      <c r="G15" s="21" t="inlineStr">
        <is>
          <t>Dinheiro</t>
        </is>
      </c>
      <c r="H15" s="22" t="inlineStr">
        <is>
          <t>Abril</t>
        </is>
      </c>
    </row>
    <row r="16">
      <c r="B16" s="18" t="inlineStr">
        <is>
          <t>Contas da casa</t>
        </is>
      </c>
      <c r="C16" s="19" t="inlineStr">
        <is>
          <t>Saída</t>
        </is>
      </c>
      <c r="D16" s="14" t="n">
        <v>350</v>
      </c>
      <c r="E16" s="20">
        <f>IF($B16="","",IF(COUNTIF('Configuração'!$B$12:$B$41,$B16)&gt;1,"Repetida: deixe uma só",IF($C16="","Escolha o tipo","OK")))</f>
        <v/>
      </c>
      <c r="G16" s="21" t="inlineStr">
        <is>
          <t>Boleto</t>
        </is>
      </c>
      <c r="H16" s="22" t="inlineStr">
        <is>
          <t>Maio</t>
        </is>
      </c>
    </row>
    <row r="17">
      <c r="B17" s="18" t="inlineStr">
        <is>
          <t>Mercado</t>
        </is>
      </c>
      <c r="C17" s="19" t="inlineStr">
        <is>
          <t>Saída</t>
        </is>
      </c>
      <c r="D17" s="14" t="n">
        <v>900</v>
      </c>
      <c r="E17" s="20">
        <f>IF($B17="","",IF(COUNTIF('Configuração'!$B$12:$B$41,$B17)&gt;1,"Repetida: deixe uma só",IF($C17="","Escolha o tipo","OK")))</f>
        <v/>
      </c>
      <c r="G17" s="21" t="inlineStr">
        <is>
          <t>Transferência</t>
        </is>
      </c>
      <c r="H17" s="22" t="inlineStr">
        <is>
          <t>Junho</t>
        </is>
      </c>
    </row>
    <row r="18">
      <c r="B18" s="18" t="inlineStr">
        <is>
          <t>Transporte</t>
        </is>
      </c>
      <c r="C18" s="19" t="inlineStr">
        <is>
          <t>Saída</t>
        </is>
      </c>
      <c r="D18" s="14" t="n">
        <v>300</v>
      </c>
      <c r="E18" s="20">
        <f>IF($B18="","",IF(COUNTIF('Configuração'!$B$12:$B$41,$B18)&gt;1,"Repetida: deixe uma só",IF($C18="","Escolha o tipo","OK")))</f>
        <v/>
      </c>
      <c r="G18" s="21" t="inlineStr">
        <is>
          <t>Débito automático</t>
        </is>
      </c>
      <c r="H18" s="22" t="inlineStr">
        <is>
          <t>Julho</t>
        </is>
      </c>
    </row>
    <row r="19">
      <c r="B19" s="18" t="inlineStr">
        <is>
          <t>Saúde</t>
        </is>
      </c>
      <c r="C19" s="19" t="inlineStr">
        <is>
          <t>Saída</t>
        </is>
      </c>
      <c r="D19" s="14" t="n">
        <v>250</v>
      </c>
      <c r="E19" s="20">
        <f>IF($B19="","",IF(COUNTIF('Configuração'!$B$12:$B$41,$B19)&gt;1,"Repetida: deixe uma só",IF($C19="","Escolha o tipo","OK")))</f>
        <v/>
      </c>
      <c r="G19" s="21" t="n"/>
      <c r="H19" s="22" t="inlineStr">
        <is>
          <t>Agosto</t>
        </is>
      </c>
    </row>
    <row r="20">
      <c r="B20" s="18" t="inlineStr">
        <is>
          <t>Educação</t>
        </is>
      </c>
      <c r="C20" s="19" t="inlineStr">
        <is>
          <t>Saída</t>
        </is>
      </c>
      <c r="D20" s="14" t="n">
        <v>200</v>
      </c>
      <c r="E20" s="20">
        <f>IF($B20="","",IF(COUNTIF('Configuração'!$B$12:$B$41,$B20)&gt;1,"Repetida: deixe uma só",IF($C20="","Escolha o tipo","OK")))</f>
        <v/>
      </c>
      <c r="G20" s="21" t="n"/>
      <c r="H20" s="22" t="inlineStr">
        <is>
          <t>Setembro</t>
        </is>
      </c>
    </row>
    <row r="21">
      <c r="B21" s="18" t="inlineStr">
        <is>
          <t>Lazer</t>
        </is>
      </c>
      <c r="C21" s="19" t="inlineStr">
        <is>
          <t>Saída</t>
        </is>
      </c>
      <c r="D21" s="14" t="n">
        <v>300</v>
      </c>
      <c r="E21" s="20">
        <f>IF($B21="","",IF(COUNTIF('Configuração'!$B$12:$B$41,$B21)&gt;1,"Repetida: deixe uma só",IF($C21="","Escolha o tipo","OK")))</f>
        <v/>
      </c>
      <c r="G21" s="21" t="n"/>
      <c r="H21" s="22" t="inlineStr">
        <is>
          <t>Outubro</t>
        </is>
      </c>
    </row>
    <row r="22">
      <c r="B22" s="18" t="inlineStr">
        <is>
          <t>Assinaturas</t>
        </is>
      </c>
      <c r="C22" s="19" t="inlineStr">
        <is>
          <t>Saída</t>
        </is>
      </c>
      <c r="D22" s="14" t="n">
        <v>100</v>
      </c>
      <c r="E22" s="20">
        <f>IF($B22="","",IF(COUNTIF('Configuração'!$B$12:$B$41,$B22)&gt;1,"Repetida: deixe uma só",IF($C22="","Escolha o tipo","OK")))</f>
        <v/>
      </c>
      <c r="G22" s="21" t="n"/>
      <c r="H22" s="22" t="inlineStr">
        <is>
          <t>Novembro</t>
        </is>
      </c>
    </row>
    <row r="23">
      <c r="B23" s="18" t="inlineStr">
        <is>
          <t>Compras</t>
        </is>
      </c>
      <c r="C23" s="19" t="inlineStr">
        <is>
          <t>Saída</t>
        </is>
      </c>
      <c r="D23" s="14" t="n">
        <v>250</v>
      </c>
      <c r="E23" s="20">
        <f>IF($B23="","",IF(COUNTIF('Configuração'!$B$12:$B$41,$B23)&gt;1,"Repetida: deixe uma só",IF($C23="","Escolha o tipo","OK")))</f>
        <v/>
      </c>
      <c r="G23" s="21" t="n"/>
      <c r="H23" s="22" t="inlineStr">
        <is>
          <t>Dezembro</t>
        </is>
      </c>
    </row>
    <row r="24">
      <c r="B24" s="18" t="inlineStr">
        <is>
          <t>Dívidas e juros</t>
        </is>
      </c>
      <c r="C24" s="19" t="inlineStr">
        <is>
          <t>Saída</t>
        </is>
      </c>
      <c r="D24" s="14" t="n"/>
      <c r="E24" s="20">
        <f>IF($B24="","",IF(COUNTIF('Configuração'!$B$12:$B$41,$B24)&gt;1,"Repetida: deixe uma só",IF($C24="","Escolha o tipo","OK")))</f>
        <v/>
      </c>
    </row>
    <row r="25">
      <c r="B25" s="18" t="inlineStr">
        <is>
          <t>Outros gastos</t>
        </is>
      </c>
      <c r="C25" s="19" t="inlineStr">
        <is>
          <t>Saída</t>
        </is>
      </c>
      <c r="D25" s="14" t="n">
        <v>150</v>
      </c>
      <c r="E25" s="20">
        <f>IF($B25="","",IF(COUNTIF('Configuração'!$B$12:$B$41,$B25)&gt;1,"Repetida: deixe uma só",IF($C25="","Escolha o tipo","OK")))</f>
        <v/>
      </c>
      <c r="H25" s="23" t="inlineStr">
        <is>
          <t>Não edite.</t>
        </is>
      </c>
    </row>
    <row r="26">
      <c r="B26" s="18" t="n"/>
      <c r="C26" s="19" t="n"/>
      <c r="D26" s="14" t="n"/>
      <c r="E26" s="20">
        <f>IF($B26="","",IF(COUNTIF('Configuração'!$B$12:$B$41,$B26)&gt;1,"Repetida: deixe uma só",IF($C26="","Escolha o tipo","OK")))</f>
        <v/>
      </c>
    </row>
    <row r="27">
      <c r="B27" s="18" t="n"/>
      <c r="C27" s="19" t="n"/>
      <c r="D27" s="14" t="n"/>
      <c r="E27" s="20">
        <f>IF($B27="","",IF(COUNTIF('Configuração'!$B$12:$B$41,$B27)&gt;1,"Repetida: deixe uma só",IF($C27="","Escolha o tipo","OK")))</f>
        <v/>
      </c>
    </row>
    <row r="28">
      <c r="B28" s="18" t="n"/>
      <c r="C28" s="19" t="n"/>
      <c r="D28" s="14" t="n"/>
      <c r="E28" s="20">
        <f>IF($B28="","",IF(COUNTIF('Configuração'!$B$12:$B$41,$B28)&gt;1,"Repetida: deixe uma só",IF($C28="","Escolha o tipo","OK")))</f>
        <v/>
      </c>
    </row>
    <row r="29">
      <c r="B29" s="18" t="n"/>
      <c r="C29" s="19" t="n"/>
      <c r="D29" s="14" t="n"/>
      <c r="E29" s="20">
        <f>IF($B29="","",IF(COUNTIF('Configuração'!$B$12:$B$41,$B29)&gt;1,"Repetida: deixe uma só",IF($C29="","Escolha o tipo","OK")))</f>
        <v/>
      </c>
    </row>
    <row r="30">
      <c r="B30" s="18" t="n"/>
      <c r="C30" s="19" t="n"/>
      <c r="D30" s="14" t="n"/>
      <c r="E30" s="20">
        <f>IF($B30="","",IF(COUNTIF('Configuração'!$B$12:$B$41,$B30)&gt;1,"Repetida: deixe uma só",IF($C30="","Escolha o tipo","OK")))</f>
        <v/>
      </c>
    </row>
    <row r="31">
      <c r="B31" s="18" t="n"/>
      <c r="C31" s="19" t="n"/>
      <c r="D31" s="14" t="n"/>
      <c r="E31" s="20">
        <f>IF($B31="","",IF(COUNTIF('Configuração'!$B$12:$B$41,$B31)&gt;1,"Repetida: deixe uma só",IF($C31="","Escolha o tipo","OK")))</f>
        <v/>
      </c>
    </row>
    <row r="32">
      <c r="B32" s="18" t="n"/>
      <c r="C32" s="19" t="n"/>
      <c r="D32" s="14" t="n"/>
      <c r="E32" s="20">
        <f>IF($B32="","",IF(COUNTIF('Configuração'!$B$12:$B$41,$B32)&gt;1,"Repetida: deixe uma só",IF($C32="","Escolha o tipo","OK")))</f>
        <v/>
      </c>
    </row>
    <row r="33">
      <c r="B33" s="18" t="n"/>
      <c r="C33" s="19" t="n"/>
      <c r="D33" s="14" t="n"/>
      <c r="E33" s="20">
        <f>IF($B33="","",IF(COUNTIF('Configuração'!$B$12:$B$41,$B33)&gt;1,"Repetida: deixe uma só",IF($C33="","Escolha o tipo","OK")))</f>
        <v/>
      </c>
    </row>
    <row r="34">
      <c r="B34" s="18" t="n"/>
      <c r="C34" s="19" t="n"/>
      <c r="D34" s="14" t="n"/>
      <c r="E34" s="20">
        <f>IF($B34="","",IF(COUNTIF('Configuração'!$B$12:$B$41,$B34)&gt;1,"Repetida: deixe uma só",IF($C34="","Escolha o tipo","OK")))</f>
        <v/>
      </c>
    </row>
    <row r="35">
      <c r="B35" s="18" t="n"/>
      <c r="C35" s="19" t="n"/>
      <c r="D35" s="14" t="n"/>
      <c r="E35" s="20">
        <f>IF($B35="","",IF(COUNTIF('Configuração'!$B$12:$B$41,$B35)&gt;1,"Repetida: deixe uma só",IF($C35="","Escolha o tipo","OK")))</f>
        <v/>
      </c>
    </row>
    <row r="36">
      <c r="B36" s="18" t="n"/>
      <c r="C36" s="19" t="n"/>
      <c r="D36" s="14" t="n"/>
      <c r="E36" s="20">
        <f>IF($B36="","",IF(COUNTIF('Configuração'!$B$12:$B$41,$B36)&gt;1,"Repetida: deixe uma só",IF($C36="","Escolha o tipo","OK")))</f>
        <v/>
      </c>
    </row>
    <row r="37">
      <c r="B37" s="18" t="n"/>
      <c r="C37" s="19" t="n"/>
      <c r="D37" s="14" t="n"/>
      <c r="E37" s="20">
        <f>IF($B37="","",IF(COUNTIF('Configuração'!$B$12:$B$41,$B37)&gt;1,"Repetida: deixe uma só",IF($C37="","Escolha o tipo","OK")))</f>
        <v/>
      </c>
    </row>
    <row r="38">
      <c r="B38" s="18" t="n"/>
      <c r="C38" s="19" t="n"/>
      <c r="D38" s="14" t="n"/>
      <c r="E38" s="20">
        <f>IF($B38="","",IF(COUNTIF('Configuração'!$B$12:$B$41,$B38)&gt;1,"Repetida: deixe uma só",IF($C38="","Escolha o tipo","OK")))</f>
        <v/>
      </c>
    </row>
    <row r="39">
      <c r="B39" s="18" t="n"/>
      <c r="C39" s="19" t="n"/>
      <c r="D39" s="14" t="n"/>
      <c r="E39" s="20">
        <f>IF($B39="","",IF(COUNTIF('Configuração'!$B$12:$B$41,$B39)&gt;1,"Repetida: deixe uma só",IF($C39="","Escolha o tipo","OK")))</f>
        <v/>
      </c>
    </row>
    <row r="40">
      <c r="B40" s="18" t="n"/>
      <c r="C40" s="19" t="n"/>
      <c r="D40" s="14" t="n"/>
      <c r="E40" s="20">
        <f>IF($B40="","",IF(COUNTIF('Configuração'!$B$12:$B$41,$B40)&gt;1,"Repetida: deixe uma só",IF($C40="","Escolha o tipo","OK")))</f>
        <v/>
      </c>
    </row>
    <row r="41">
      <c r="B41" s="18" t="n"/>
      <c r="C41" s="19" t="n"/>
      <c r="D41" s="14" t="n"/>
      <c r="E41" s="20">
        <f>IF($B41="","",IF(COUNTIF('Configuração'!$B$12:$B$41,$B41)&gt;1,"Repetida: deixe uma só",IF($C41="","Escolha o tipo","OK")))</f>
        <v/>
      </c>
    </row>
    <row r="43">
      <c r="B43" s="23" t="inlineStr">
        <is>
          <t>Orçado é o limite de gasto do mês; previsto é quanto deve entrar. Categoria em branco some das listas e do resumo.</t>
        </is>
      </c>
    </row>
  </sheetData>
  <mergeCells count="2">
    <mergeCell ref="A2:H2"/>
    <mergeCell ref="A1:H1"/>
  </mergeCells>
  <conditionalFormatting sqref="E12:E41">
    <cfRule type="expression" priority="1" dxfId="0">
      <formula>AND($E12&lt;&gt;"",$E12&lt;&gt;"OK")</formula>
    </cfRule>
  </conditionalFormatting>
  <dataValidations count="1">
    <dataValidation sqref="C12 C13 C14 C15 C16 C17 C18 C19 C20 C21 C22 C23 C24 C25 C26 C27 C28 C29 C30 C31 C32 C33 C34 C35 C36 C37 C38 C39 C40 C41" showDropDown="0" showInputMessage="0" showErrorMessage="0" allowBlank="1" type="list">
      <formula1>"Entrada,Saída"</formula1>
    </dataValidation>
  </dataValidations>
  <pageMargins left="0.75" right="0.75" top="1" bottom="1" header="0.5" footer="0.5"/>
  <headerFooter>
    <oddHeader/>
    <oddFooter>&amp;L&amp;7 &amp;K6B7280Planilha gratuita de controle financeiro · Otimiza.pro&amp;R&amp;7 &amp;K6B7280Meu Agente Financeiro: otimizapro.com/meu-agente</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H1206"/>
  <sheetViews>
    <sheetView showGridLines="0" workbookViewId="0">
      <pane ySplit="6" topLeftCell="A7" activePane="bottomLeft" state="frozen"/>
      <selection pane="bottomLeft" activeCell="A1" sqref="A1"/>
    </sheetView>
  </sheetViews>
  <sheetFormatPr baseColWidth="8" defaultRowHeight="15"/>
  <cols>
    <col width="12" customWidth="1" min="1" max="1"/>
    <col width="40" customWidth="1" min="2" max="2"/>
    <col width="20" customWidth="1" min="3" max="3"/>
    <col width="19" customWidth="1" min="4" max="4"/>
    <col width="10" customWidth="1" min="5" max="5"/>
    <col width="14" customWidth="1" min="6" max="6"/>
    <col width="34" customWidth="1" min="7" max="7"/>
    <col width="11" customWidth="1" min="8" max="8"/>
  </cols>
  <sheetData>
    <row r="1" ht="26" customHeight="1">
      <c r="A1" s="1" t="inlineStr">
        <is>
          <t>Lançamentos</t>
        </is>
      </c>
      <c r="B1" s="2" t="n"/>
      <c r="C1" s="2" t="n"/>
      <c r="D1" s="2" t="n"/>
      <c r="E1" s="2" t="n"/>
      <c r="F1" s="2" t="n"/>
      <c r="G1" s="2" t="n"/>
      <c r="H1" s="2" t="n"/>
    </row>
    <row r="2" ht="16" customHeight="1">
      <c r="A2" s="3" t="inlineStr">
        <is>
          <t>Uma linha por movimento: cada entrada e cada saída.</t>
        </is>
      </c>
      <c r="B2" s="2" t="n"/>
      <c r="C2" s="2" t="n"/>
      <c r="D2" s="2" t="n"/>
      <c r="E2" s="2" t="n"/>
      <c r="F2" s="2" t="n"/>
      <c r="G2" s="2" t="n"/>
      <c r="H2" s="2" t="n"/>
    </row>
    <row r="4">
      <c r="A4" s="13" t="inlineStr">
        <is>
          <t>Data no formato 25/10/2026. Valor sem sinal: o Tipo diz se entrou ou saiu. Categoria, forma e tipo vêm das listas da Configuração. As colunas em cinza são fórmulas.</t>
        </is>
      </c>
    </row>
    <row r="6" ht="26" customHeight="1">
      <c r="A6" s="16" t="inlineStr">
        <is>
          <t>Data</t>
        </is>
      </c>
      <c r="B6" s="16" t="inlineStr">
        <is>
          <t>Descrição</t>
        </is>
      </c>
      <c r="C6" s="16" t="inlineStr">
        <is>
          <t>Categoria</t>
        </is>
      </c>
      <c r="D6" s="16" t="inlineStr">
        <is>
          <t>Forma de pagamento</t>
        </is>
      </c>
      <c r="E6" s="16" t="inlineStr">
        <is>
          <t>Tipo</t>
        </is>
      </c>
      <c r="F6" s="16" t="inlineStr">
        <is>
          <t>Valor (R$)</t>
        </is>
      </c>
      <c r="G6" s="16" t="inlineStr">
        <is>
          <t>Conferir</t>
        </is>
      </c>
      <c r="H6" s="16" t="inlineStr">
        <is>
          <t>Campos digitados</t>
        </is>
      </c>
    </row>
    <row r="7">
      <c r="A7" s="24" t="n">
        <v>46300</v>
      </c>
      <c r="B7" s="18" t="inlineStr">
        <is>
          <t>Salário (exemplo)</t>
        </is>
      </c>
      <c r="C7" s="18" t="inlineStr">
        <is>
          <t>Salário</t>
        </is>
      </c>
      <c r="D7" s="18" t="inlineStr">
        <is>
          <t>Transferência</t>
        </is>
      </c>
      <c r="E7" s="19" t="inlineStr">
        <is>
          <t>Entrada</t>
        </is>
      </c>
      <c r="F7" s="14" t="n">
        <v>4000</v>
      </c>
      <c r="G7" s="20">
        <f>IF(COUNTA($A7:$F7)=0,"",IF($A7="","Falta a data",IF(NOT(ISNUMBER($A7)),"Data inválida: use 25/10/2026",IF($F7="","Falta o valor",IF(NOT(ISNUMBER($F7)),"Valor inválido: só números",IF($F7&lt;0,"Valor negativo: lance sem sinal e escolha o tipo",IF($E7="","Falta o tipo",IF($C7="","Sem categoria",IF(ISNA(MATCH($C7,'Configuração'!$B$12:$B$41,0)),"Categoria fora da lista",IF(INDEX('Configuração'!$C$12:$C$41,MATCH($C7,'Configuração'!$B$12:$B$41,0))&lt;&gt;$E7,"Tipo diferente do da categoria",IF(YEAR($A7)&lt;&gt;AnoPlanilha,"Fora do ano da planilha","OK")))))))))))</f>
        <v/>
      </c>
      <c r="H7" s="25">
        <f>IF(COUNTA($A7:$F7)=0,"",COUNTA($A7:$F7))</f>
        <v/>
      </c>
    </row>
    <row r="8">
      <c r="A8" s="24" t="n">
        <v>46300</v>
      </c>
      <c r="B8" s="18" t="inlineStr">
        <is>
          <t>Aluguel (exemplo)</t>
        </is>
      </c>
      <c r="C8" s="18" t="inlineStr">
        <is>
          <t>Moradia</t>
        </is>
      </c>
      <c r="D8" s="18" t="inlineStr">
        <is>
          <t>Pix</t>
        </is>
      </c>
      <c r="E8" s="19" t="inlineStr">
        <is>
          <t>Saída</t>
        </is>
      </c>
      <c r="F8" s="14" t="n">
        <v>1200</v>
      </c>
      <c r="G8" s="20">
        <f>IF(COUNTA($A8:$F8)=0,"",IF($A8="","Falta a data",IF(NOT(ISNUMBER($A8)),"Data inválida: use 25/10/2026",IF($F8="","Falta o valor",IF(NOT(ISNUMBER($F8)),"Valor inválido: só números",IF($F8&lt;0,"Valor negativo: lance sem sinal e escolha o tipo",IF($E8="","Falta o tipo",IF($C8="","Sem categoria",IF(ISNA(MATCH($C8,'Configuração'!$B$12:$B$41,0)),"Categoria fora da lista",IF(INDEX('Configuração'!$C$12:$C$41,MATCH($C8,'Configuração'!$B$12:$B$41,0))&lt;&gt;$E8,"Tipo diferente do da categoria",IF(YEAR($A8)&lt;&gt;AnoPlanilha,"Fora do ano da planilha","OK")))))))))))</f>
        <v/>
      </c>
      <c r="H8" s="25">
        <f>IF(COUNTA($A8:$F8)=0,"",COUNTA($A8:$F8))</f>
        <v/>
      </c>
    </row>
    <row r="9">
      <c r="A9" s="24" t="n">
        <v>46303</v>
      </c>
      <c r="B9" s="18" t="inlineStr">
        <is>
          <t>Supermercado (exemplo)</t>
        </is>
      </c>
      <c r="C9" s="18" t="inlineStr">
        <is>
          <t>Mercado</t>
        </is>
      </c>
      <c r="D9" s="18" t="inlineStr">
        <is>
          <t>Cartão de débito</t>
        </is>
      </c>
      <c r="E9" s="19" t="inlineStr">
        <is>
          <t>Saída</t>
        </is>
      </c>
      <c r="F9" s="14" t="n">
        <v>412.37</v>
      </c>
      <c r="G9" s="20">
        <f>IF(COUNTA($A9:$F9)=0,"",IF($A9="","Falta a data",IF(NOT(ISNUMBER($A9)),"Data inválida: use 25/10/2026",IF($F9="","Falta o valor",IF(NOT(ISNUMBER($F9)),"Valor inválido: só números",IF($F9&lt;0,"Valor negativo: lance sem sinal e escolha o tipo",IF($E9="","Falta o tipo",IF($C9="","Sem categoria",IF(ISNA(MATCH($C9,'Configuração'!$B$12:$B$41,0)),"Categoria fora da lista",IF(INDEX('Configuração'!$C$12:$C$41,MATCH($C9,'Configuração'!$B$12:$B$41,0))&lt;&gt;$E9,"Tipo diferente do da categoria",IF(YEAR($A9)&lt;&gt;AnoPlanilha,"Fora do ano da planilha","OK")))))))))))</f>
        <v/>
      </c>
      <c r="H9" s="25">
        <f>IF(COUNTA($A9:$F9)=0,"",COUNTA($A9:$F9))</f>
        <v/>
      </c>
    </row>
    <row r="10">
      <c r="A10" s="24" t="n">
        <v>46305</v>
      </c>
      <c r="B10" s="18" t="inlineStr">
        <is>
          <t>Conta de luz (exemplo)</t>
        </is>
      </c>
      <c r="C10" s="18" t="inlineStr">
        <is>
          <t>Contas da casa</t>
        </is>
      </c>
      <c r="D10" s="18" t="inlineStr">
        <is>
          <t>Boleto</t>
        </is>
      </c>
      <c r="E10" s="19" t="inlineStr">
        <is>
          <t>Saída</t>
        </is>
      </c>
      <c r="F10" s="14" t="n">
        <v>186.9</v>
      </c>
      <c r="G10" s="20">
        <f>IF(COUNTA($A10:$F10)=0,"",IF($A10="","Falta a data",IF(NOT(ISNUMBER($A10)),"Data inválida: use 25/10/2026",IF($F10="","Falta o valor",IF(NOT(ISNUMBER($F10)),"Valor inválido: só números",IF($F10&lt;0,"Valor negativo: lance sem sinal e escolha o tipo",IF($E10="","Falta o tipo",IF($C10="","Sem categoria",IF(ISNA(MATCH($C10,'Configuração'!$B$12:$B$41,0)),"Categoria fora da lista",IF(INDEX('Configuração'!$C$12:$C$41,MATCH($C10,'Configuração'!$B$12:$B$41,0))&lt;&gt;$E10,"Tipo diferente do da categoria",IF(YEAR($A10)&lt;&gt;AnoPlanilha,"Fora do ano da planilha","OK")))))))))))</f>
        <v/>
      </c>
      <c r="H10" s="25">
        <f>IF(COUNTA($A10:$F10)=0,"",COUNTA($A10:$F10))</f>
        <v/>
      </c>
    </row>
    <row r="11">
      <c r="A11" s="24" t="n">
        <v>46307</v>
      </c>
      <c r="B11" s="18" t="inlineStr">
        <is>
          <t>Streaming (exemplo)</t>
        </is>
      </c>
      <c r="C11" s="18" t="inlineStr">
        <is>
          <t>Assinaturas</t>
        </is>
      </c>
      <c r="D11" s="18" t="inlineStr">
        <is>
          <t>Cartão de crédito</t>
        </is>
      </c>
      <c r="E11" s="19" t="inlineStr">
        <is>
          <t>Saída</t>
        </is>
      </c>
      <c r="F11" s="14" t="n">
        <v>39.9</v>
      </c>
      <c r="G11" s="20">
        <f>IF(COUNTA($A11:$F11)=0,"",IF($A11="","Falta a data",IF(NOT(ISNUMBER($A11)),"Data inválida: use 25/10/2026",IF($F11="","Falta o valor",IF(NOT(ISNUMBER($F11)),"Valor inválido: só números",IF($F11&lt;0,"Valor negativo: lance sem sinal e escolha o tipo",IF($E11="","Falta o tipo",IF($C11="","Sem categoria",IF(ISNA(MATCH($C11,'Configuração'!$B$12:$B$41,0)),"Categoria fora da lista",IF(INDEX('Configuração'!$C$12:$C$41,MATCH($C11,'Configuração'!$B$12:$B$41,0))&lt;&gt;$E11,"Tipo diferente do da categoria",IF(YEAR($A11)&lt;&gt;AnoPlanilha,"Fora do ano da planilha","OK")))))))))))</f>
        <v/>
      </c>
      <c r="H11" s="25">
        <f>IF(COUNTA($A11:$F11)=0,"",COUNTA($A11:$F11))</f>
        <v/>
      </c>
    </row>
    <row r="12">
      <c r="A12" s="24" t="n">
        <v>46310</v>
      </c>
      <c r="B12" s="18" t="inlineStr">
        <is>
          <t>Farmácia (exemplo)</t>
        </is>
      </c>
      <c r="C12" s="18" t="n"/>
      <c r="D12" s="18" t="inlineStr">
        <is>
          <t>Pix</t>
        </is>
      </c>
      <c r="E12" s="19" t="inlineStr">
        <is>
          <t>Saída</t>
        </is>
      </c>
      <c r="F12" s="14" t="n">
        <v>58.4</v>
      </c>
      <c r="G12" s="20">
        <f>IF(COUNTA($A12:$F12)=0,"",IF($A12="","Falta a data",IF(NOT(ISNUMBER($A12)),"Data inválida: use 25/10/2026",IF($F12="","Falta o valor",IF(NOT(ISNUMBER($F12)),"Valor inválido: só números",IF($F12&lt;0,"Valor negativo: lance sem sinal e escolha o tipo",IF($E12="","Falta o tipo",IF($C12="","Sem categoria",IF(ISNA(MATCH($C12,'Configuração'!$B$12:$B$41,0)),"Categoria fora da lista",IF(INDEX('Configuração'!$C$12:$C$41,MATCH($C12,'Configuração'!$B$12:$B$41,0))&lt;&gt;$E12,"Tipo diferente do da categoria",IF(YEAR($A12)&lt;&gt;AnoPlanilha,"Fora do ano da planilha","OK")))))))))))</f>
        <v/>
      </c>
      <c r="H12" s="25">
        <f>IF(COUNTA($A12:$F12)=0,"",COUNTA($A12:$F12))</f>
        <v/>
      </c>
    </row>
    <row r="13">
      <c r="A13" s="24" t="n">
        <v>46315</v>
      </c>
      <c r="B13" s="18" t="inlineStr">
        <is>
          <t>Trabalho extra no fim de semana (exemplo)</t>
        </is>
      </c>
      <c r="C13" s="18" t="inlineStr">
        <is>
          <t>Renda extra</t>
        </is>
      </c>
      <c r="D13" s="18" t="inlineStr">
        <is>
          <t>Pix</t>
        </is>
      </c>
      <c r="E13" s="19" t="inlineStr">
        <is>
          <t>Entrada</t>
        </is>
      </c>
      <c r="F13" s="14" t="n">
        <v>350</v>
      </c>
      <c r="G13" s="20">
        <f>IF(COUNTA($A13:$F13)=0,"",IF($A13="","Falta a data",IF(NOT(ISNUMBER($A13)),"Data inválida: use 25/10/2026",IF($F13="","Falta o valor",IF(NOT(ISNUMBER($F13)),"Valor inválido: só números",IF($F13&lt;0,"Valor negativo: lance sem sinal e escolha o tipo",IF($E13="","Falta o tipo",IF($C13="","Sem categoria",IF(ISNA(MATCH($C13,'Configuração'!$B$12:$B$41,0)),"Categoria fora da lista",IF(INDEX('Configuração'!$C$12:$C$41,MATCH($C13,'Configuração'!$B$12:$B$41,0))&lt;&gt;$E13,"Tipo diferente do da categoria",IF(YEAR($A13)&lt;&gt;AnoPlanilha,"Fora do ano da planilha","OK")))))))))))</f>
        <v/>
      </c>
      <c r="H13" s="25">
        <f>IF(COUNTA($A13:$F13)=0,"",COUNTA($A13:$F13))</f>
        <v/>
      </c>
    </row>
    <row r="14">
      <c r="A14" s="24" t="n">
        <v>46317</v>
      </c>
      <c r="B14" s="18" t="inlineStr">
        <is>
          <t>Recarga do cartão de ônibus (exemplo)</t>
        </is>
      </c>
      <c r="C14" s="18" t="inlineStr">
        <is>
          <t>Transporte</t>
        </is>
      </c>
      <c r="D14" s="18" t="inlineStr">
        <is>
          <t>Pix</t>
        </is>
      </c>
      <c r="E14" s="19" t="inlineStr">
        <is>
          <t>Saída</t>
        </is>
      </c>
      <c r="F14" s="14" t="n">
        <v>120</v>
      </c>
      <c r="G14" s="20">
        <f>IF(COUNTA($A14:$F14)=0,"",IF($A14="","Falta a data",IF(NOT(ISNUMBER($A14)),"Data inválida: use 25/10/2026",IF($F14="","Falta o valor",IF(NOT(ISNUMBER($F14)),"Valor inválido: só números",IF($F14&lt;0,"Valor negativo: lance sem sinal e escolha o tipo",IF($E14="","Falta o tipo",IF($C14="","Sem categoria",IF(ISNA(MATCH($C14,'Configuração'!$B$12:$B$41,0)),"Categoria fora da lista",IF(INDEX('Configuração'!$C$12:$C$41,MATCH($C14,'Configuração'!$B$12:$B$41,0))&lt;&gt;$E14,"Tipo diferente do da categoria",IF(YEAR($A14)&lt;&gt;AnoPlanilha,"Fora do ano da planilha","OK")))))))))))</f>
        <v/>
      </c>
      <c r="H14" s="25">
        <f>IF(COUNTA($A14:$F14)=0,"",COUNTA($A14:$F14))</f>
        <v/>
      </c>
    </row>
    <row r="15">
      <c r="A15" s="24" t="n"/>
      <c r="B15" s="18" t="n"/>
      <c r="C15" s="18" t="n"/>
      <c r="D15" s="18" t="n"/>
      <c r="E15" s="19" t="n"/>
      <c r="F15" s="14" t="n"/>
      <c r="G15" s="20">
        <f>IF(COUNTA($A15:$F15)=0,"",IF($A15="","Falta a data",IF(NOT(ISNUMBER($A15)),"Data inválida: use 25/10/2026",IF($F15="","Falta o valor",IF(NOT(ISNUMBER($F15)),"Valor inválido: só números",IF($F15&lt;0,"Valor negativo: lance sem sinal e escolha o tipo",IF($E15="","Falta o tipo",IF($C15="","Sem categoria",IF(ISNA(MATCH($C15,'Configuração'!$B$12:$B$41,0)),"Categoria fora da lista",IF(INDEX('Configuração'!$C$12:$C$41,MATCH($C15,'Configuração'!$B$12:$B$41,0))&lt;&gt;$E15,"Tipo diferente do da categoria",IF(YEAR($A15)&lt;&gt;AnoPlanilha,"Fora do ano da planilha","OK")))))))))))</f>
        <v/>
      </c>
      <c r="H15" s="25">
        <f>IF(COUNTA($A15:$F15)=0,"",COUNTA($A15:$F15))</f>
        <v/>
      </c>
    </row>
    <row r="16">
      <c r="A16" s="24" t="n"/>
      <c r="B16" s="18" t="n"/>
      <c r="C16" s="18" t="n"/>
      <c r="D16" s="18" t="n"/>
      <c r="E16" s="19" t="n"/>
      <c r="F16" s="14" t="n"/>
      <c r="G16" s="20">
        <f>IF(COUNTA($A16:$F16)=0,"",IF($A16="","Falta a data",IF(NOT(ISNUMBER($A16)),"Data inválida: use 25/10/2026",IF($F16="","Falta o valor",IF(NOT(ISNUMBER($F16)),"Valor inválido: só números",IF($F16&lt;0,"Valor negativo: lance sem sinal e escolha o tipo",IF($E16="","Falta o tipo",IF($C16="","Sem categoria",IF(ISNA(MATCH($C16,'Configuração'!$B$12:$B$41,0)),"Categoria fora da lista",IF(INDEX('Configuração'!$C$12:$C$41,MATCH($C16,'Configuração'!$B$12:$B$41,0))&lt;&gt;$E16,"Tipo diferente do da categoria",IF(YEAR($A16)&lt;&gt;AnoPlanilha,"Fora do ano da planilha","OK")))))))))))</f>
        <v/>
      </c>
      <c r="H16" s="25">
        <f>IF(COUNTA($A16:$F16)=0,"",COUNTA($A16:$F16))</f>
        <v/>
      </c>
    </row>
    <row r="17">
      <c r="A17" s="24" t="n"/>
      <c r="B17" s="18" t="n"/>
      <c r="C17" s="18" t="n"/>
      <c r="D17" s="18" t="n"/>
      <c r="E17" s="19" t="n"/>
      <c r="F17" s="14" t="n"/>
      <c r="G17" s="20">
        <f>IF(COUNTA($A17:$F17)=0,"",IF($A17="","Falta a data",IF(NOT(ISNUMBER($A17)),"Data inválida: use 25/10/2026",IF($F17="","Falta o valor",IF(NOT(ISNUMBER($F17)),"Valor inválido: só números",IF($F17&lt;0,"Valor negativo: lance sem sinal e escolha o tipo",IF($E17="","Falta o tipo",IF($C17="","Sem categoria",IF(ISNA(MATCH($C17,'Configuração'!$B$12:$B$41,0)),"Categoria fora da lista",IF(INDEX('Configuração'!$C$12:$C$41,MATCH($C17,'Configuração'!$B$12:$B$41,0))&lt;&gt;$E17,"Tipo diferente do da categoria",IF(YEAR($A17)&lt;&gt;AnoPlanilha,"Fora do ano da planilha","OK")))))))))))</f>
        <v/>
      </c>
      <c r="H17" s="25">
        <f>IF(COUNTA($A17:$F17)=0,"",COUNTA($A17:$F17))</f>
        <v/>
      </c>
    </row>
    <row r="18">
      <c r="A18" s="24" t="n"/>
      <c r="B18" s="18" t="n"/>
      <c r="C18" s="18" t="n"/>
      <c r="D18" s="18" t="n"/>
      <c r="E18" s="19" t="n"/>
      <c r="F18" s="14" t="n"/>
      <c r="G18" s="20">
        <f>IF(COUNTA($A18:$F18)=0,"",IF($A18="","Falta a data",IF(NOT(ISNUMBER($A18)),"Data inválida: use 25/10/2026",IF($F18="","Falta o valor",IF(NOT(ISNUMBER($F18)),"Valor inválido: só números",IF($F18&lt;0,"Valor negativo: lance sem sinal e escolha o tipo",IF($E18="","Falta o tipo",IF($C18="","Sem categoria",IF(ISNA(MATCH($C18,'Configuração'!$B$12:$B$41,0)),"Categoria fora da lista",IF(INDEX('Configuração'!$C$12:$C$41,MATCH($C18,'Configuração'!$B$12:$B$41,0))&lt;&gt;$E18,"Tipo diferente do da categoria",IF(YEAR($A18)&lt;&gt;AnoPlanilha,"Fora do ano da planilha","OK")))))))))))</f>
        <v/>
      </c>
      <c r="H18" s="25">
        <f>IF(COUNTA($A18:$F18)=0,"",COUNTA($A18:$F18))</f>
        <v/>
      </c>
    </row>
    <row r="19">
      <c r="A19" s="24" t="n"/>
      <c r="B19" s="18" t="n"/>
      <c r="C19" s="18" t="n"/>
      <c r="D19" s="18" t="n"/>
      <c r="E19" s="19" t="n"/>
      <c r="F19" s="14" t="n"/>
      <c r="G19" s="20">
        <f>IF(COUNTA($A19:$F19)=0,"",IF($A19="","Falta a data",IF(NOT(ISNUMBER($A19)),"Data inválida: use 25/10/2026",IF($F19="","Falta o valor",IF(NOT(ISNUMBER($F19)),"Valor inválido: só números",IF($F19&lt;0,"Valor negativo: lance sem sinal e escolha o tipo",IF($E19="","Falta o tipo",IF($C19="","Sem categoria",IF(ISNA(MATCH($C19,'Configuração'!$B$12:$B$41,0)),"Categoria fora da lista",IF(INDEX('Configuração'!$C$12:$C$41,MATCH($C19,'Configuração'!$B$12:$B$41,0))&lt;&gt;$E19,"Tipo diferente do da categoria",IF(YEAR($A19)&lt;&gt;AnoPlanilha,"Fora do ano da planilha","OK")))))))))))</f>
        <v/>
      </c>
      <c r="H19" s="25">
        <f>IF(COUNTA($A19:$F19)=0,"",COUNTA($A19:$F19))</f>
        <v/>
      </c>
    </row>
    <row r="20">
      <c r="A20" s="24" t="n"/>
      <c r="B20" s="18" t="n"/>
      <c r="C20" s="18" t="n"/>
      <c r="D20" s="18" t="n"/>
      <c r="E20" s="19" t="n"/>
      <c r="F20" s="14" t="n"/>
      <c r="G20" s="20">
        <f>IF(COUNTA($A20:$F20)=0,"",IF($A20="","Falta a data",IF(NOT(ISNUMBER($A20)),"Data inválida: use 25/10/2026",IF($F20="","Falta o valor",IF(NOT(ISNUMBER($F20)),"Valor inválido: só números",IF($F20&lt;0,"Valor negativo: lance sem sinal e escolha o tipo",IF($E20="","Falta o tipo",IF($C20="","Sem categoria",IF(ISNA(MATCH($C20,'Configuração'!$B$12:$B$41,0)),"Categoria fora da lista",IF(INDEX('Configuração'!$C$12:$C$41,MATCH($C20,'Configuração'!$B$12:$B$41,0))&lt;&gt;$E20,"Tipo diferente do da categoria",IF(YEAR($A20)&lt;&gt;AnoPlanilha,"Fora do ano da planilha","OK")))))))))))</f>
        <v/>
      </c>
      <c r="H20" s="25">
        <f>IF(COUNTA($A20:$F20)=0,"",COUNTA($A20:$F20))</f>
        <v/>
      </c>
    </row>
    <row r="21">
      <c r="A21" s="24" t="n"/>
      <c r="B21" s="18" t="n"/>
      <c r="C21" s="18" t="n"/>
      <c r="D21" s="18" t="n"/>
      <c r="E21" s="19" t="n"/>
      <c r="F21" s="14" t="n"/>
      <c r="G21" s="20">
        <f>IF(COUNTA($A21:$F21)=0,"",IF($A21="","Falta a data",IF(NOT(ISNUMBER($A21)),"Data inválida: use 25/10/2026",IF($F21="","Falta o valor",IF(NOT(ISNUMBER($F21)),"Valor inválido: só números",IF($F21&lt;0,"Valor negativo: lance sem sinal e escolha o tipo",IF($E21="","Falta o tipo",IF($C21="","Sem categoria",IF(ISNA(MATCH($C21,'Configuração'!$B$12:$B$41,0)),"Categoria fora da lista",IF(INDEX('Configuração'!$C$12:$C$41,MATCH($C21,'Configuração'!$B$12:$B$41,0))&lt;&gt;$E21,"Tipo diferente do da categoria",IF(YEAR($A21)&lt;&gt;AnoPlanilha,"Fora do ano da planilha","OK")))))))))))</f>
        <v/>
      </c>
      <c r="H21" s="25">
        <f>IF(COUNTA($A21:$F21)=0,"",COUNTA($A21:$F21))</f>
        <v/>
      </c>
    </row>
    <row r="22">
      <c r="A22" s="24" t="n"/>
      <c r="B22" s="18" t="n"/>
      <c r="C22" s="18" t="n"/>
      <c r="D22" s="18" t="n"/>
      <c r="E22" s="19" t="n"/>
      <c r="F22" s="14" t="n"/>
      <c r="G22" s="20">
        <f>IF(COUNTA($A22:$F22)=0,"",IF($A22="","Falta a data",IF(NOT(ISNUMBER($A22)),"Data inválida: use 25/10/2026",IF($F22="","Falta o valor",IF(NOT(ISNUMBER($F22)),"Valor inválido: só números",IF($F22&lt;0,"Valor negativo: lance sem sinal e escolha o tipo",IF($E22="","Falta o tipo",IF($C22="","Sem categoria",IF(ISNA(MATCH($C22,'Configuração'!$B$12:$B$41,0)),"Categoria fora da lista",IF(INDEX('Configuração'!$C$12:$C$41,MATCH($C22,'Configuração'!$B$12:$B$41,0))&lt;&gt;$E22,"Tipo diferente do da categoria",IF(YEAR($A22)&lt;&gt;AnoPlanilha,"Fora do ano da planilha","OK")))))))))))</f>
        <v/>
      </c>
      <c r="H22" s="25">
        <f>IF(COUNTA($A22:$F22)=0,"",COUNTA($A22:$F22))</f>
        <v/>
      </c>
    </row>
    <row r="23">
      <c r="A23" s="24" t="n"/>
      <c r="B23" s="18" t="n"/>
      <c r="C23" s="18" t="n"/>
      <c r="D23" s="18" t="n"/>
      <c r="E23" s="19" t="n"/>
      <c r="F23" s="14" t="n"/>
      <c r="G23" s="20">
        <f>IF(COUNTA($A23:$F23)=0,"",IF($A23="","Falta a data",IF(NOT(ISNUMBER($A23)),"Data inválida: use 25/10/2026",IF($F23="","Falta o valor",IF(NOT(ISNUMBER($F23)),"Valor inválido: só números",IF($F23&lt;0,"Valor negativo: lance sem sinal e escolha o tipo",IF($E23="","Falta o tipo",IF($C23="","Sem categoria",IF(ISNA(MATCH($C23,'Configuração'!$B$12:$B$41,0)),"Categoria fora da lista",IF(INDEX('Configuração'!$C$12:$C$41,MATCH($C23,'Configuração'!$B$12:$B$41,0))&lt;&gt;$E23,"Tipo diferente do da categoria",IF(YEAR($A23)&lt;&gt;AnoPlanilha,"Fora do ano da planilha","OK")))))))))))</f>
        <v/>
      </c>
      <c r="H23" s="25">
        <f>IF(COUNTA($A23:$F23)=0,"",COUNTA($A23:$F23))</f>
        <v/>
      </c>
    </row>
    <row r="24">
      <c r="A24" s="24" t="n"/>
      <c r="B24" s="18" t="n"/>
      <c r="C24" s="18" t="n"/>
      <c r="D24" s="18" t="n"/>
      <c r="E24" s="19" t="n"/>
      <c r="F24" s="14" t="n"/>
      <c r="G24" s="20">
        <f>IF(COUNTA($A24:$F24)=0,"",IF($A24="","Falta a data",IF(NOT(ISNUMBER($A24)),"Data inválida: use 25/10/2026",IF($F24="","Falta o valor",IF(NOT(ISNUMBER($F24)),"Valor inválido: só números",IF($F24&lt;0,"Valor negativo: lance sem sinal e escolha o tipo",IF($E24="","Falta o tipo",IF($C24="","Sem categoria",IF(ISNA(MATCH($C24,'Configuração'!$B$12:$B$41,0)),"Categoria fora da lista",IF(INDEX('Configuração'!$C$12:$C$41,MATCH($C24,'Configuração'!$B$12:$B$41,0))&lt;&gt;$E24,"Tipo diferente do da categoria",IF(YEAR($A24)&lt;&gt;AnoPlanilha,"Fora do ano da planilha","OK")))))))))))</f>
        <v/>
      </c>
      <c r="H24" s="25">
        <f>IF(COUNTA($A24:$F24)=0,"",COUNTA($A24:$F24))</f>
        <v/>
      </c>
    </row>
    <row r="25">
      <c r="A25" s="24" t="n"/>
      <c r="B25" s="18" t="n"/>
      <c r="C25" s="18" t="n"/>
      <c r="D25" s="18" t="n"/>
      <c r="E25" s="19" t="n"/>
      <c r="F25" s="14" t="n"/>
      <c r="G25" s="20">
        <f>IF(COUNTA($A25:$F25)=0,"",IF($A25="","Falta a data",IF(NOT(ISNUMBER($A25)),"Data inválida: use 25/10/2026",IF($F25="","Falta o valor",IF(NOT(ISNUMBER($F25)),"Valor inválido: só números",IF($F25&lt;0,"Valor negativo: lance sem sinal e escolha o tipo",IF($E25="","Falta o tipo",IF($C25="","Sem categoria",IF(ISNA(MATCH($C25,'Configuração'!$B$12:$B$41,0)),"Categoria fora da lista",IF(INDEX('Configuração'!$C$12:$C$41,MATCH($C25,'Configuração'!$B$12:$B$41,0))&lt;&gt;$E25,"Tipo diferente do da categoria",IF(YEAR($A25)&lt;&gt;AnoPlanilha,"Fora do ano da planilha","OK")))))))))))</f>
        <v/>
      </c>
      <c r="H25" s="25">
        <f>IF(COUNTA($A25:$F25)=0,"",COUNTA($A25:$F25))</f>
        <v/>
      </c>
    </row>
    <row r="26">
      <c r="A26" s="24" t="n"/>
      <c r="B26" s="18" t="n"/>
      <c r="C26" s="18" t="n"/>
      <c r="D26" s="18" t="n"/>
      <c r="E26" s="19" t="n"/>
      <c r="F26" s="14" t="n"/>
      <c r="G26" s="20">
        <f>IF(COUNTA($A26:$F26)=0,"",IF($A26="","Falta a data",IF(NOT(ISNUMBER($A26)),"Data inválida: use 25/10/2026",IF($F26="","Falta o valor",IF(NOT(ISNUMBER($F26)),"Valor inválido: só números",IF($F26&lt;0,"Valor negativo: lance sem sinal e escolha o tipo",IF($E26="","Falta o tipo",IF($C26="","Sem categoria",IF(ISNA(MATCH($C26,'Configuração'!$B$12:$B$41,0)),"Categoria fora da lista",IF(INDEX('Configuração'!$C$12:$C$41,MATCH($C26,'Configuração'!$B$12:$B$41,0))&lt;&gt;$E26,"Tipo diferente do da categoria",IF(YEAR($A26)&lt;&gt;AnoPlanilha,"Fora do ano da planilha","OK")))))))))))</f>
        <v/>
      </c>
      <c r="H26" s="25">
        <f>IF(COUNTA($A26:$F26)=0,"",COUNTA($A26:$F26))</f>
        <v/>
      </c>
    </row>
    <row r="27">
      <c r="A27" s="24" t="n"/>
      <c r="B27" s="18" t="n"/>
      <c r="C27" s="18" t="n"/>
      <c r="D27" s="18" t="n"/>
      <c r="E27" s="19" t="n"/>
      <c r="F27" s="14" t="n"/>
      <c r="G27" s="20">
        <f>IF(COUNTA($A27:$F27)=0,"",IF($A27="","Falta a data",IF(NOT(ISNUMBER($A27)),"Data inválida: use 25/10/2026",IF($F27="","Falta o valor",IF(NOT(ISNUMBER($F27)),"Valor inválido: só números",IF($F27&lt;0,"Valor negativo: lance sem sinal e escolha o tipo",IF($E27="","Falta o tipo",IF($C27="","Sem categoria",IF(ISNA(MATCH($C27,'Configuração'!$B$12:$B$41,0)),"Categoria fora da lista",IF(INDEX('Configuração'!$C$12:$C$41,MATCH($C27,'Configuração'!$B$12:$B$41,0))&lt;&gt;$E27,"Tipo diferente do da categoria",IF(YEAR($A27)&lt;&gt;AnoPlanilha,"Fora do ano da planilha","OK")))))))))))</f>
        <v/>
      </c>
      <c r="H27" s="25">
        <f>IF(COUNTA($A27:$F27)=0,"",COUNTA($A27:$F27))</f>
        <v/>
      </c>
    </row>
    <row r="28">
      <c r="A28" s="24" t="n"/>
      <c r="B28" s="18" t="n"/>
      <c r="C28" s="18" t="n"/>
      <c r="D28" s="18" t="n"/>
      <c r="E28" s="19" t="n"/>
      <c r="F28" s="14" t="n"/>
      <c r="G28" s="20">
        <f>IF(COUNTA($A28:$F28)=0,"",IF($A28="","Falta a data",IF(NOT(ISNUMBER($A28)),"Data inválida: use 25/10/2026",IF($F28="","Falta o valor",IF(NOT(ISNUMBER($F28)),"Valor inválido: só números",IF($F28&lt;0,"Valor negativo: lance sem sinal e escolha o tipo",IF($E28="","Falta o tipo",IF($C28="","Sem categoria",IF(ISNA(MATCH($C28,'Configuração'!$B$12:$B$41,0)),"Categoria fora da lista",IF(INDEX('Configuração'!$C$12:$C$41,MATCH($C28,'Configuração'!$B$12:$B$41,0))&lt;&gt;$E28,"Tipo diferente do da categoria",IF(YEAR($A28)&lt;&gt;AnoPlanilha,"Fora do ano da planilha","OK")))))))))))</f>
        <v/>
      </c>
      <c r="H28" s="25">
        <f>IF(COUNTA($A28:$F28)=0,"",COUNTA($A28:$F28))</f>
        <v/>
      </c>
    </row>
    <row r="29">
      <c r="A29" s="24" t="n"/>
      <c r="B29" s="18" t="n"/>
      <c r="C29" s="18" t="n"/>
      <c r="D29" s="18" t="n"/>
      <c r="E29" s="19" t="n"/>
      <c r="F29" s="14" t="n"/>
      <c r="G29" s="20">
        <f>IF(COUNTA($A29:$F29)=0,"",IF($A29="","Falta a data",IF(NOT(ISNUMBER($A29)),"Data inválida: use 25/10/2026",IF($F29="","Falta o valor",IF(NOT(ISNUMBER($F29)),"Valor inválido: só números",IF($F29&lt;0,"Valor negativo: lance sem sinal e escolha o tipo",IF($E29="","Falta o tipo",IF($C29="","Sem categoria",IF(ISNA(MATCH($C29,'Configuração'!$B$12:$B$41,0)),"Categoria fora da lista",IF(INDEX('Configuração'!$C$12:$C$41,MATCH($C29,'Configuração'!$B$12:$B$41,0))&lt;&gt;$E29,"Tipo diferente do da categoria",IF(YEAR($A29)&lt;&gt;AnoPlanilha,"Fora do ano da planilha","OK")))))))))))</f>
        <v/>
      </c>
      <c r="H29" s="25">
        <f>IF(COUNTA($A29:$F29)=0,"",COUNTA($A29:$F29))</f>
        <v/>
      </c>
    </row>
    <row r="30">
      <c r="A30" s="24" t="n"/>
      <c r="B30" s="18" t="n"/>
      <c r="C30" s="18" t="n"/>
      <c r="D30" s="18" t="n"/>
      <c r="E30" s="19" t="n"/>
      <c r="F30" s="14" t="n"/>
      <c r="G30" s="20">
        <f>IF(COUNTA($A30:$F30)=0,"",IF($A30="","Falta a data",IF(NOT(ISNUMBER($A30)),"Data inválida: use 25/10/2026",IF($F30="","Falta o valor",IF(NOT(ISNUMBER($F30)),"Valor inválido: só números",IF($F30&lt;0,"Valor negativo: lance sem sinal e escolha o tipo",IF($E30="","Falta o tipo",IF($C30="","Sem categoria",IF(ISNA(MATCH($C30,'Configuração'!$B$12:$B$41,0)),"Categoria fora da lista",IF(INDEX('Configuração'!$C$12:$C$41,MATCH($C30,'Configuração'!$B$12:$B$41,0))&lt;&gt;$E30,"Tipo diferente do da categoria",IF(YEAR($A30)&lt;&gt;AnoPlanilha,"Fora do ano da planilha","OK")))))))))))</f>
        <v/>
      </c>
      <c r="H30" s="25">
        <f>IF(COUNTA($A30:$F30)=0,"",COUNTA($A30:$F30))</f>
        <v/>
      </c>
    </row>
    <row r="31">
      <c r="A31" s="24" t="n"/>
      <c r="B31" s="18" t="n"/>
      <c r="C31" s="18" t="n"/>
      <c r="D31" s="18" t="n"/>
      <c r="E31" s="19" t="n"/>
      <c r="F31" s="14" t="n"/>
      <c r="G31" s="20">
        <f>IF(COUNTA($A31:$F31)=0,"",IF($A31="","Falta a data",IF(NOT(ISNUMBER($A31)),"Data inválida: use 25/10/2026",IF($F31="","Falta o valor",IF(NOT(ISNUMBER($F31)),"Valor inválido: só números",IF($F31&lt;0,"Valor negativo: lance sem sinal e escolha o tipo",IF($E31="","Falta o tipo",IF($C31="","Sem categoria",IF(ISNA(MATCH($C31,'Configuração'!$B$12:$B$41,0)),"Categoria fora da lista",IF(INDEX('Configuração'!$C$12:$C$41,MATCH($C31,'Configuração'!$B$12:$B$41,0))&lt;&gt;$E31,"Tipo diferente do da categoria",IF(YEAR($A31)&lt;&gt;AnoPlanilha,"Fora do ano da planilha","OK")))))))))))</f>
        <v/>
      </c>
      <c r="H31" s="25">
        <f>IF(COUNTA($A31:$F31)=0,"",COUNTA($A31:$F31))</f>
        <v/>
      </c>
    </row>
    <row r="32">
      <c r="A32" s="24" t="n"/>
      <c r="B32" s="18" t="n"/>
      <c r="C32" s="18" t="n"/>
      <c r="D32" s="18" t="n"/>
      <c r="E32" s="19" t="n"/>
      <c r="F32" s="14" t="n"/>
      <c r="G32" s="20">
        <f>IF(COUNTA($A32:$F32)=0,"",IF($A32="","Falta a data",IF(NOT(ISNUMBER($A32)),"Data inválida: use 25/10/2026",IF($F32="","Falta o valor",IF(NOT(ISNUMBER($F32)),"Valor inválido: só números",IF($F32&lt;0,"Valor negativo: lance sem sinal e escolha o tipo",IF($E32="","Falta o tipo",IF($C32="","Sem categoria",IF(ISNA(MATCH($C32,'Configuração'!$B$12:$B$41,0)),"Categoria fora da lista",IF(INDEX('Configuração'!$C$12:$C$41,MATCH($C32,'Configuração'!$B$12:$B$41,0))&lt;&gt;$E32,"Tipo diferente do da categoria",IF(YEAR($A32)&lt;&gt;AnoPlanilha,"Fora do ano da planilha","OK")))))))))))</f>
        <v/>
      </c>
      <c r="H32" s="25">
        <f>IF(COUNTA($A32:$F32)=0,"",COUNTA($A32:$F32))</f>
        <v/>
      </c>
    </row>
    <row r="33">
      <c r="A33" s="24" t="n"/>
      <c r="B33" s="18" t="n"/>
      <c r="C33" s="18" t="n"/>
      <c r="D33" s="18" t="n"/>
      <c r="E33" s="19" t="n"/>
      <c r="F33" s="14" t="n"/>
      <c r="G33" s="20">
        <f>IF(COUNTA($A33:$F33)=0,"",IF($A33="","Falta a data",IF(NOT(ISNUMBER($A33)),"Data inválida: use 25/10/2026",IF($F33="","Falta o valor",IF(NOT(ISNUMBER($F33)),"Valor inválido: só números",IF($F33&lt;0,"Valor negativo: lance sem sinal e escolha o tipo",IF($E33="","Falta o tipo",IF($C33="","Sem categoria",IF(ISNA(MATCH($C33,'Configuração'!$B$12:$B$41,0)),"Categoria fora da lista",IF(INDEX('Configuração'!$C$12:$C$41,MATCH($C33,'Configuração'!$B$12:$B$41,0))&lt;&gt;$E33,"Tipo diferente do da categoria",IF(YEAR($A33)&lt;&gt;AnoPlanilha,"Fora do ano da planilha","OK")))))))))))</f>
        <v/>
      </c>
      <c r="H33" s="25">
        <f>IF(COUNTA($A33:$F33)=0,"",COUNTA($A33:$F33))</f>
        <v/>
      </c>
    </row>
    <row r="34">
      <c r="A34" s="24" t="n"/>
      <c r="B34" s="18" t="n"/>
      <c r="C34" s="18" t="n"/>
      <c r="D34" s="18" t="n"/>
      <c r="E34" s="19" t="n"/>
      <c r="F34" s="14" t="n"/>
      <c r="G34" s="20">
        <f>IF(COUNTA($A34:$F34)=0,"",IF($A34="","Falta a data",IF(NOT(ISNUMBER($A34)),"Data inválida: use 25/10/2026",IF($F34="","Falta o valor",IF(NOT(ISNUMBER($F34)),"Valor inválido: só números",IF($F34&lt;0,"Valor negativo: lance sem sinal e escolha o tipo",IF($E34="","Falta o tipo",IF($C34="","Sem categoria",IF(ISNA(MATCH($C34,'Configuração'!$B$12:$B$41,0)),"Categoria fora da lista",IF(INDEX('Configuração'!$C$12:$C$41,MATCH($C34,'Configuração'!$B$12:$B$41,0))&lt;&gt;$E34,"Tipo diferente do da categoria",IF(YEAR($A34)&lt;&gt;AnoPlanilha,"Fora do ano da planilha","OK")))))))))))</f>
        <v/>
      </c>
      <c r="H34" s="25">
        <f>IF(COUNTA($A34:$F34)=0,"",COUNTA($A34:$F34))</f>
        <v/>
      </c>
    </row>
    <row r="35">
      <c r="A35" s="24" t="n"/>
      <c r="B35" s="18" t="n"/>
      <c r="C35" s="18" t="n"/>
      <c r="D35" s="18" t="n"/>
      <c r="E35" s="19" t="n"/>
      <c r="F35" s="14" t="n"/>
      <c r="G35" s="20">
        <f>IF(COUNTA($A35:$F35)=0,"",IF($A35="","Falta a data",IF(NOT(ISNUMBER($A35)),"Data inválida: use 25/10/2026",IF($F35="","Falta o valor",IF(NOT(ISNUMBER($F35)),"Valor inválido: só números",IF($F35&lt;0,"Valor negativo: lance sem sinal e escolha o tipo",IF($E35="","Falta o tipo",IF($C35="","Sem categoria",IF(ISNA(MATCH($C35,'Configuração'!$B$12:$B$41,0)),"Categoria fora da lista",IF(INDEX('Configuração'!$C$12:$C$41,MATCH($C35,'Configuração'!$B$12:$B$41,0))&lt;&gt;$E35,"Tipo diferente do da categoria",IF(YEAR($A35)&lt;&gt;AnoPlanilha,"Fora do ano da planilha","OK")))))))))))</f>
        <v/>
      </c>
      <c r="H35" s="25">
        <f>IF(COUNTA($A35:$F35)=0,"",COUNTA($A35:$F35))</f>
        <v/>
      </c>
    </row>
    <row r="36">
      <c r="A36" s="24" t="n"/>
      <c r="B36" s="18" t="n"/>
      <c r="C36" s="18" t="n"/>
      <c r="D36" s="18" t="n"/>
      <c r="E36" s="19" t="n"/>
      <c r="F36" s="14" t="n"/>
      <c r="G36" s="20">
        <f>IF(COUNTA($A36:$F36)=0,"",IF($A36="","Falta a data",IF(NOT(ISNUMBER($A36)),"Data inválida: use 25/10/2026",IF($F36="","Falta o valor",IF(NOT(ISNUMBER($F36)),"Valor inválido: só números",IF($F36&lt;0,"Valor negativo: lance sem sinal e escolha o tipo",IF($E36="","Falta o tipo",IF($C36="","Sem categoria",IF(ISNA(MATCH($C36,'Configuração'!$B$12:$B$41,0)),"Categoria fora da lista",IF(INDEX('Configuração'!$C$12:$C$41,MATCH($C36,'Configuração'!$B$12:$B$41,0))&lt;&gt;$E36,"Tipo diferente do da categoria",IF(YEAR($A36)&lt;&gt;AnoPlanilha,"Fora do ano da planilha","OK")))))))))))</f>
        <v/>
      </c>
      <c r="H36" s="25">
        <f>IF(COUNTA($A36:$F36)=0,"",COUNTA($A36:$F36))</f>
        <v/>
      </c>
    </row>
    <row r="37">
      <c r="A37" s="24" t="n"/>
      <c r="B37" s="18" t="n"/>
      <c r="C37" s="18" t="n"/>
      <c r="D37" s="18" t="n"/>
      <c r="E37" s="19" t="n"/>
      <c r="F37" s="14" t="n"/>
      <c r="G37" s="20">
        <f>IF(COUNTA($A37:$F37)=0,"",IF($A37="","Falta a data",IF(NOT(ISNUMBER($A37)),"Data inválida: use 25/10/2026",IF($F37="","Falta o valor",IF(NOT(ISNUMBER($F37)),"Valor inválido: só números",IF($F37&lt;0,"Valor negativo: lance sem sinal e escolha o tipo",IF($E37="","Falta o tipo",IF($C37="","Sem categoria",IF(ISNA(MATCH($C37,'Configuração'!$B$12:$B$41,0)),"Categoria fora da lista",IF(INDEX('Configuração'!$C$12:$C$41,MATCH($C37,'Configuração'!$B$12:$B$41,0))&lt;&gt;$E37,"Tipo diferente do da categoria",IF(YEAR($A37)&lt;&gt;AnoPlanilha,"Fora do ano da planilha","OK")))))))))))</f>
        <v/>
      </c>
      <c r="H37" s="25">
        <f>IF(COUNTA($A37:$F37)=0,"",COUNTA($A37:$F37))</f>
        <v/>
      </c>
    </row>
    <row r="38">
      <c r="A38" s="24" t="n"/>
      <c r="B38" s="18" t="n"/>
      <c r="C38" s="18" t="n"/>
      <c r="D38" s="18" t="n"/>
      <c r="E38" s="19" t="n"/>
      <c r="F38" s="14" t="n"/>
      <c r="G38" s="20">
        <f>IF(COUNTA($A38:$F38)=0,"",IF($A38="","Falta a data",IF(NOT(ISNUMBER($A38)),"Data inválida: use 25/10/2026",IF($F38="","Falta o valor",IF(NOT(ISNUMBER($F38)),"Valor inválido: só números",IF($F38&lt;0,"Valor negativo: lance sem sinal e escolha o tipo",IF($E38="","Falta o tipo",IF($C38="","Sem categoria",IF(ISNA(MATCH($C38,'Configuração'!$B$12:$B$41,0)),"Categoria fora da lista",IF(INDEX('Configuração'!$C$12:$C$41,MATCH($C38,'Configuração'!$B$12:$B$41,0))&lt;&gt;$E38,"Tipo diferente do da categoria",IF(YEAR($A38)&lt;&gt;AnoPlanilha,"Fora do ano da planilha","OK")))))))))))</f>
        <v/>
      </c>
      <c r="H38" s="25">
        <f>IF(COUNTA($A38:$F38)=0,"",COUNTA($A38:$F38))</f>
        <v/>
      </c>
    </row>
    <row r="39">
      <c r="A39" s="24" t="n"/>
      <c r="B39" s="18" t="n"/>
      <c r="C39" s="18" t="n"/>
      <c r="D39" s="18" t="n"/>
      <c r="E39" s="19" t="n"/>
      <c r="F39" s="14" t="n"/>
      <c r="G39" s="20">
        <f>IF(COUNTA($A39:$F39)=0,"",IF($A39="","Falta a data",IF(NOT(ISNUMBER($A39)),"Data inválida: use 25/10/2026",IF($F39="","Falta o valor",IF(NOT(ISNUMBER($F39)),"Valor inválido: só números",IF($F39&lt;0,"Valor negativo: lance sem sinal e escolha o tipo",IF($E39="","Falta o tipo",IF($C39="","Sem categoria",IF(ISNA(MATCH($C39,'Configuração'!$B$12:$B$41,0)),"Categoria fora da lista",IF(INDEX('Configuração'!$C$12:$C$41,MATCH($C39,'Configuração'!$B$12:$B$41,0))&lt;&gt;$E39,"Tipo diferente do da categoria",IF(YEAR($A39)&lt;&gt;AnoPlanilha,"Fora do ano da planilha","OK")))))))))))</f>
        <v/>
      </c>
      <c r="H39" s="25">
        <f>IF(COUNTA($A39:$F39)=0,"",COUNTA($A39:$F39))</f>
        <v/>
      </c>
    </row>
    <row r="40">
      <c r="A40" s="24" t="n"/>
      <c r="B40" s="18" t="n"/>
      <c r="C40" s="18" t="n"/>
      <c r="D40" s="18" t="n"/>
      <c r="E40" s="19" t="n"/>
      <c r="F40" s="14" t="n"/>
      <c r="G40" s="20">
        <f>IF(COUNTA($A40:$F40)=0,"",IF($A40="","Falta a data",IF(NOT(ISNUMBER($A40)),"Data inválida: use 25/10/2026",IF($F40="","Falta o valor",IF(NOT(ISNUMBER($F40)),"Valor inválido: só números",IF($F40&lt;0,"Valor negativo: lance sem sinal e escolha o tipo",IF($E40="","Falta o tipo",IF($C40="","Sem categoria",IF(ISNA(MATCH($C40,'Configuração'!$B$12:$B$41,0)),"Categoria fora da lista",IF(INDEX('Configuração'!$C$12:$C$41,MATCH($C40,'Configuração'!$B$12:$B$41,0))&lt;&gt;$E40,"Tipo diferente do da categoria",IF(YEAR($A40)&lt;&gt;AnoPlanilha,"Fora do ano da planilha","OK")))))))))))</f>
        <v/>
      </c>
      <c r="H40" s="25">
        <f>IF(COUNTA($A40:$F40)=0,"",COUNTA($A40:$F40))</f>
        <v/>
      </c>
    </row>
    <row r="41">
      <c r="A41" s="24" t="n"/>
      <c r="B41" s="18" t="n"/>
      <c r="C41" s="18" t="n"/>
      <c r="D41" s="18" t="n"/>
      <c r="E41" s="19" t="n"/>
      <c r="F41" s="14" t="n"/>
      <c r="G41" s="20">
        <f>IF(COUNTA($A41:$F41)=0,"",IF($A41="","Falta a data",IF(NOT(ISNUMBER($A41)),"Data inválida: use 25/10/2026",IF($F41="","Falta o valor",IF(NOT(ISNUMBER($F41)),"Valor inválido: só números",IF($F41&lt;0,"Valor negativo: lance sem sinal e escolha o tipo",IF($E41="","Falta o tipo",IF($C41="","Sem categoria",IF(ISNA(MATCH($C41,'Configuração'!$B$12:$B$41,0)),"Categoria fora da lista",IF(INDEX('Configuração'!$C$12:$C$41,MATCH($C41,'Configuração'!$B$12:$B$41,0))&lt;&gt;$E41,"Tipo diferente do da categoria",IF(YEAR($A41)&lt;&gt;AnoPlanilha,"Fora do ano da planilha","OK")))))))))))</f>
        <v/>
      </c>
      <c r="H41" s="25">
        <f>IF(COUNTA($A41:$F41)=0,"",COUNTA($A41:$F41))</f>
        <v/>
      </c>
    </row>
    <row r="42">
      <c r="A42" s="24" t="n"/>
      <c r="B42" s="18" t="n"/>
      <c r="C42" s="18" t="n"/>
      <c r="D42" s="18" t="n"/>
      <c r="E42" s="19" t="n"/>
      <c r="F42" s="14" t="n"/>
      <c r="G42" s="20">
        <f>IF(COUNTA($A42:$F42)=0,"",IF($A42="","Falta a data",IF(NOT(ISNUMBER($A42)),"Data inválida: use 25/10/2026",IF($F42="","Falta o valor",IF(NOT(ISNUMBER($F42)),"Valor inválido: só números",IF($F42&lt;0,"Valor negativo: lance sem sinal e escolha o tipo",IF($E42="","Falta o tipo",IF($C42="","Sem categoria",IF(ISNA(MATCH($C42,'Configuração'!$B$12:$B$41,0)),"Categoria fora da lista",IF(INDEX('Configuração'!$C$12:$C$41,MATCH($C42,'Configuração'!$B$12:$B$41,0))&lt;&gt;$E42,"Tipo diferente do da categoria",IF(YEAR($A42)&lt;&gt;AnoPlanilha,"Fora do ano da planilha","OK")))))))))))</f>
        <v/>
      </c>
      <c r="H42" s="25">
        <f>IF(COUNTA($A42:$F42)=0,"",COUNTA($A42:$F42))</f>
        <v/>
      </c>
    </row>
    <row r="43">
      <c r="A43" s="24" t="n"/>
      <c r="B43" s="18" t="n"/>
      <c r="C43" s="18" t="n"/>
      <c r="D43" s="18" t="n"/>
      <c r="E43" s="19" t="n"/>
      <c r="F43" s="14" t="n"/>
      <c r="G43" s="20">
        <f>IF(COUNTA($A43:$F43)=0,"",IF($A43="","Falta a data",IF(NOT(ISNUMBER($A43)),"Data inválida: use 25/10/2026",IF($F43="","Falta o valor",IF(NOT(ISNUMBER($F43)),"Valor inválido: só números",IF($F43&lt;0,"Valor negativo: lance sem sinal e escolha o tipo",IF($E43="","Falta o tipo",IF($C43="","Sem categoria",IF(ISNA(MATCH($C43,'Configuração'!$B$12:$B$41,0)),"Categoria fora da lista",IF(INDEX('Configuração'!$C$12:$C$41,MATCH($C43,'Configuração'!$B$12:$B$41,0))&lt;&gt;$E43,"Tipo diferente do da categoria",IF(YEAR($A43)&lt;&gt;AnoPlanilha,"Fora do ano da planilha","OK")))))))))))</f>
        <v/>
      </c>
      <c r="H43" s="25">
        <f>IF(COUNTA($A43:$F43)=0,"",COUNTA($A43:$F43))</f>
        <v/>
      </c>
    </row>
    <row r="44">
      <c r="A44" s="24" t="n"/>
      <c r="B44" s="18" t="n"/>
      <c r="C44" s="18" t="n"/>
      <c r="D44" s="18" t="n"/>
      <c r="E44" s="19" t="n"/>
      <c r="F44" s="14" t="n"/>
      <c r="G44" s="20">
        <f>IF(COUNTA($A44:$F44)=0,"",IF($A44="","Falta a data",IF(NOT(ISNUMBER($A44)),"Data inválida: use 25/10/2026",IF($F44="","Falta o valor",IF(NOT(ISNUMBER($F44)),"Valor inválido: só números",IF($F44&lt;0,"Valor negativo: lance sem sinal e escolha o tipo",IF($E44="","Falta o tipo",IF($C44="","Sem categoria",IF(ISNA(MATCH($C44,'Configuração'!$B$12:$B$41,0)),"Categoria fora da lista",IF(INDEX('Configuração'!$C$12:$C$41,MATCH($C44,'Configuração'!$B$12:$B$41,0))&lt;&gt;$E44,"Tipo diferente do da categoria",IF(YEAR($A44)&lt;&gt;AnoPlanilha,"Fora do ano da planilha","OK")))))))))))</f>
        <v/>
      </c>
      <c r="H44" s="25">
        <f>IF(COUNTA($A44:$F44)=0,"",COUNTA($A44:$F44))</f>
        <v/>
      </c>
    </row>
    <row r="45">
      <c r="A45" s="24" t="n"/>
      <c r="B45" s="18" t="n"/>
      <c r="C45" s="18" t="n"/>
      <c r="D45" s="18" t="n"/>
      <c r="E45" s="19" t="n"/>
      <c r="F45" s="14" t="n"/>
      <c r="G45" s="20">
        <f>IF(COUNTA($A45:$F45)=0,"",IF($A45="","Falta a data",IF(NOT(ISNUMBER($A45)),"Data inválida: use 25/10/2026",IF($F45="","Falta o valor",IF(NOT(ISNUMBER($F45)),"Valor inválido: só números",IF($F45&lt;0,"Valor negativo: lance sem sinal e escolha o tipo",IF($E45="","Falta o tipo",IF($C45="","Sem categoria",IF(ISNA(MATCH($C45,'Configuração'!$B$12:$B$41,0)),"Categoria fora da lista",IF(INDEX('Configuração'!$C$12:$C$41,MATCH($C45,'Configuração'!$B$12:$B$41,0))&lt;&gt;$E45,"Tipo diferente do da categoria",IF(YEAR($A45)&lt;&gt;AnoPlanilha,"Fora do ano da planilha","OK")))))))))))</f>
        <v/>
      </c>
      <c r="H45" s="25">
        <f>IF(COUNTA($A45:$F45)=0,"",COUNTA($A45:$F45))</f>
        <v/>
      </c>
    </row>
    <row r="46">
      <c r="A46" s="24" t="n"/>
      <c r="B46" s="18" t="n"/>
      <c r="C46" s="18" t="n"/>
      <c r="D46" s="18" t="n"/>
      <c r="E46" s="19" t="n"/>
      <c r="F46" s="14" t="n"/>
      <c r="G46" s="20">
        <f>IF(COUNTA($A46:$F46)=0,"",IF($A46="","Falta a data",IF(NOT(ISNUMBER($A46)),"Data inválida: use 25/10/2026",IF($F46="","Falta o valor",IF(NOT(ISNUMBER($F46)),"Valor inválido: só números",IF($F46&lt;0,"Valor negativo: lance sem sinal e escolha o tipo",IF($E46="","Falta o tipo",IF($C46="","Sem categoria",IF(ISNA(MATCH($C46,'Configuração'!$B$12:$B$41,0)),"Categoria fora da lista",IF(INDEX('Configuração'!$C$12:$C$41,MATCH($C46,'Configuração'!$B$12:$B$41,0))&lt;&gt;$E46,"Tipo diferente do da categoria",IF(YEAR($A46)&lt;&gt;AnoPlanilha,"Fora do ano da planilha","OK")))))))))))</f>
        <v/>
      </c>
      <c r="H46" s="25">
        <f>IF(COUNTA($A46:$F46)=0,"",COUNTA($A46:$F46))</f>
        <v/>
      </c>
    </row>
    <row r="47">
      <c r="A47" s="24" t="n"/>
      <c r="B47" s="18" t="n"/>
      <c r="C47" s="18" t="n"/>
      <c r="D47" s="18" t="n"/>
      <c r="E47" s="19" t="n"/>
      <c r="F47" s="14" t="n"/>
      <c r="G47" s="20">
        <f>IF(COUNTA($A47:$F47)=0,"",IF($A47="","Falta a data",IF(NOT(ISNUMBER($A47)),"Data inválida: use 25/10/2026",IF($F47="","Falta o valor",IF(NOT(ISNUMBER($F47)),"Valor inválido: só números",IF($F47&lt;0,"Valor negativo: lance sem sinal e escolha o tipo",IF($E47="","Falta o tipo",IF($C47="","Sem categoria",IF(ISNA(MATCH($C47,'Configuração'!$B$12:$B$41,0)),"Categoria fora da lista",IF(INDEX('Configuração'!$C$12:$C$41,MATCH($C47,'Configuração'!$B$12:$B$41,0))&lt;&gt;$E47,"Tipo diferente do da categoria",IF(YEAR($A47)&lt;&gt;AnoPlanilha,"Fora do ano da planilha","OK")))))))))))</f>
        <v/>
      </c>
      <c r="H47" s="25">
        <f>IF(COUNTA($A47:$F47)=0,"",COUNTA($A47:$F47))</f>
        <v/>
      </c>
    </row>
    <row r="48">
      <c r="A48" s="24" t="n"/>
      <c r="B48" s="18" t="n"/>
      <c r="C48" s="18" t="n"/>
      <c r="D48" s="18" t="n"/>
      <c r="E48" s="19" t="n"/>
      <c r="F48" s="14" t="n"/>
      <c r="G48" s="20">
        <f>IF(COUNTA($A48:$F48)=0,"",IF($A48="","Falta a data",IF(NOT(ISNUMBER($A48)),"Data inválida: use 25/10/2026",IF($F48="","Falta o valor",IF(NOT(ISNUMBER($F48)),"Valor inválido: só números",IF($F48&lt;0,"Valor negativo: lance sem sinal e escolha o tipo",IF($E48="","Falta o tipo",IF($C48="","Sem categoria",IF(ISNA(MATCH($C48,'Configuração'!$B$12:$B$41,0)),"Categoria fora da lista",IF(INDEX('Configuração'!$C$12:$C$41,MATCH($C48,'Configuração'!$B$12:$B$41,0))&lt;&gt;$E48,"Tipo diferente do da categoria",IF(YEAR($A48)&lt;&gt;AnoPlanilha,"Fora do ano da planilha","OK")))))))))))</f>
        <v/>
      </c>
      <c r="H48" s="25">
        <f>IF(COUNTA($A48:$F48)=0,"",COUNTA($A48:$F48))</f>
        <v/>
      </c>
    </row>
    <row r="49">
      <c r="A49" s="24" t="n"/>
      <c r="B49" s="18" t="n"/>
      <c r="C49" s="18" t="n"/>
      <c r="D49" s="18" t="n"/>
      <c r="E49" s="19" t="n"/>
      <c r="F49" s="14" t="n"/>
      <c r="G49" s="20">
        <f>IF(COUNTA($A49:$F49)=0,"",IF($A49="","Falta a data",IF(NOT(ISNUMBER($A49)),"Data inválida: use 25/10/2026",IF($F49="","Falta o valor",IF(NOT(ISNUMBER($F49)),"Valor inválido: só números",IF($F49&lt;0,"Valor negativo: lance sem sinal e escolha o tipo",IF($E49="","Falta o tipo",IF($C49="","Sem categoria",IF(ISNA(MATCH($C49,'Configuração'!$B$12:$B$41,0)),"Categoria fora da lista",IF(INDEX('Configuração'!$C$12:$C$41,MATCH($C49,'Configuração'!$B$12:$B$41,0))&lt;&gt;$E49,"Tipo diferente do da categoria",IF(YEAR($A49)&lt;&gt;AnoPlanilha,"Fora do ano da planilha","OK")))))))))))</f>
        <v/>
      </c>
      <c r="H49" s="25">
        <f>IF(COUNTA($A49:$F49)=0,"",COUNTA($A49:$F49))</f>
        <v/>
      </c>
    </row>
    <row r="50">
      <c r="A50" s="24" t="n"/>
      <c r="B50" s="18" t="n"/>
      <c r="C50" s="18" t="n"/>
      <c r="D50" s="18" t="n"/>
      <c r="E50" s="19" t="n"/>
      <c r="F50" s="14" t="n"/>
      <c r="G50" s="20">
        <f>IF(COUNTA($A50:$F50)=0,"",IF($A50="","Falta a data",IF(NOT(ISNUMBER($A50)),"Data inválida: use 25/10/2026",IF($F50="","Falta o valor",IF(NOT(ISNUMBER($F50)),"Valor inválido: só números",IF($F50&lt;0,"Valor negativo: lance sem sinal e escolha o tipo",IF($E50="","Falta o tipo",IF($C50="","Sem categoria",IF(ISNA(MATCH($C50,'Configuração'!$B$12:$B$41,0)),"Categoria fora da lista",IF(INDEX('Configuração'!$C$12:$C$41,MATCH($C50,'Configuração'!$B$12:$B$41,0))&lt;&gt;$E50,"Tipo diferente do da categoria",IF(YEAR($A50)&lt;&gt;AnoPlanilha,"Fora do ano da planilha","OK")))))))))))</f>
        <v/>
      </c>
      <c r="H50" s="25">
        <f>IF(COUNTA($A50:$F50)=0,"",COUNTA($A50:$F50))</f>
        <v/>
      </c>
    </row>
    <row r="51">
      <c r="A51" s="24" t="n"/>
      <c r="B51" s="18" t="n"/>
      <c r="C51" s="18" t="n"/>
      <c r="D51" s="18" t="n"/>
      <c r="E51" s="19" t="n"/>
      <c r="F51" s="14" t="n"/>
      <c r="G51" s="20">
        <f>IF(COUNTA($A51:$F51)=0,"",IF($A51="","Falta a data",IF(NOT(ISNUMBER($A51)),"Data inválida: use 25/10/2026",IF($F51="","Falta o valor",IF(NOT(ISNUMBER($F51)),"Valor inválido: só números",IF($F51&lt;0,"Valor negativo: lance sem sinal e escolha o tipo",IF($E51="","Falta o tipo",IF($C51="","Sem categoria",IF(ISNA(MATCH($C51,'Configuração'!$B$12:$B$41,0)),"Categoria fora da lista",IF(INDEX('Configuração'!$C$12:$C$41,MATCH($C51,'Configuração'!$B$12:$B$41,0))&lt;&gt;$E51,"Tipo diferente do da categoria",IF(YEAR($A51)&lt;&gt;AnoPlanilha,"Fora do ano da planilha","OK")))))))))))</f>
        <v/>
      </c>
      <c r="H51" s="25">
        <f>IF(COUNTA($A51:$F51)=0,"",COUNTA($A51:$F51))</f>
        <v/>
      </c>
    </row>
    <row r="52">
      <c r="A52" s="24" t="n"/>
      <c r="B52" s="18" t="n"/>
      <c r="C52" s="18" t="n"/>
      <c r="D52" s="18" t="n"/>
      <c r="E52" s="19" t="n"/>
      <c r="F52" s="14" t="n"/>
      <c r="G52" s="20">
        <f>IF(COUNTA($A52:$F52)=0,"",IF($A52="","Falta a data",IF(NOT(ISNUMBER($A52)),"Data inválida: use 25/10/2026",IF($F52="","Falta o valor",IF(NOT(ISNUMBER($F52)),"Valor inválido: só números",IF($F52&lt;0,"Valor negativo: lance sem sinal e escolha o tipo",IF($E52="","Falta o tipo",IF($C52="","Sem categoria",IF(ISNA(MATCH($C52,'Configuração'!$B$12:$B$41,0)),"Categoria fora da lista",IF(INDEX('Configuração'!$C$12:$C$41,MATCH($C52,'Configuração'!$B$12:$B$41,0))&lt;&gt;$E52,"Tipo diferente do da categoria",IF(YEAR($A52)&lt;&gt;AnoPlanilha,"Fora do ano da planilha","OK")))))))))))</f>
        <v/>
      </c>
      <c r="H52" s="25">
        <f>IF(COUNTA($A52:$F52)=0,"",COUNTA($A52:$F52))</f>
        <v/>
      </c>
    </row>
    <row r="53">
      <c r="A53" s="24" t="n"/>
      <c r="B53" s="18" t="n"/>
      <c r="C53" s="18" t="n"/>
      <c r="D53" s="18" t="n"/>
      <c r="E53" s="19" t="n"/>
      <c r="F53" s="14" t="n"/>
      <c r="G53" s="20">
        <f>IF(COUNTA($A53:$F53)=0,"",IF($A53="","Falta a data",IF(NOT(ISNUMBER($A53)),"Data inválida: use 25/10/2026",IF($F53="","Falta o valor",IF(NOT(ISNUMBER($F53)),"Valor inválido: só números",IF($F53&lt;0,"Valor negativo: lance sem sinal e escolha o tipo",IF($E53="","Falta o tipo",IF($C53="","Sem categoria",IF(ISNA(MATCH($C53,'Configuração'!$B$12:$B$41,0)),"Categoria fora da lista",IF(INDEX('Configuração'!$C$12:$C$41,MATCH($C53,'Configuração'!$B$12:$B$41,0))&lt;&gt;$E53,"Tipo diferente do da categoria",IF(YEAR($A53)&lt;&gt;AnoPlanilha,"Fora do ano da planilha","OK")))))))))))</f>
        <v/>
      </c>
      <c r="H53" s="25">
        <f>IF(COUNTA($A53:$F53)=0,"",COUNTA($A53:$F53))</f>
        <v/>
      </c>
    </row>
    <row r="54">
      <c r="A54" s="24" t="n"/>
      <c r="B54" s="18" t="n"/>
      <c r="C54" s="18" t="n"/>
      <c r="D54" s="18" t="n"/>
      <c r="E54" s="19" t="n"/>
      <c r="F54" s="14" t="n"/>
      <c r="G54" s="20">
        <f>IF(COUNTA($A54:$F54)=0,"",IF($A54="","Falta a data",IF(NOT(ISNUMBER($A54)),"Data inválida: use 25/10/2026",IF($F54="","Falta o valor",IF(NOT(ISNUMBER($F54)),"Valor inválido: só números",IF($F54&lt;0,"Valor negativo: lance sem sinal e escolha o tipo",IF($E54="","Falta o tipo",IF($C54="","Sem categoria",IF(ISNA(MATCH($C54,'Configuração'!$B$12:$B$41,0)),"Categoria fora da lista",IF(INDEX('Configuração'!$C$12:$C$41,MATCH($C54,'Configuração'!$B$12:$B$41,0))&lt;&gt;$E54,"Tipo diferente do da categoria",IF(YEAR($A54)&lt;&gt;AnoPlanilha,"Fora do ano da planilha","OK")))))))))))</f>
        <v/>
      </c>
      <c r="H54" s="25">
        <f>IF(COUNTA($A54:$F54)=0,"",COUNTA($A54:$F54))</f>
        <v/>
      </c>
    </row>
    <row r="55">
      <c r="A55" s="24" t="n"/>
      <c r="B55" s="18" t="n"/>
      <c r="C55" s="18" t="n"/>
      <c r="D55" s="18" t="n"/>
      <c r="E55" s="19" t="n"/>
      <c r="F55" s="14" t="n"/>
      <c r="G55" s="20">
        <f>IF(COUNTA($A55:$F55)=0,"",IF($A55="","Falta a data",IF(NOT(ISNUMBER($A55)),"Data inválida: use 25/10/2026",IF($F55="","Falta o valor",IF(NOT(ISNUMBER($F55)),"Valor inválido: só números",IF($F55&lt;0,"Valor negativo: lance sem sinal e escolha o tipo",IF($E55="","Falta o tipo",IF($C55="","Sem categoria",IF(ISNA(MATCH($C55,'Configuração'!$B$12:$B$41,0)),"Categoria fora da lista",IF(INDEX('Configuração'!$C$12:$C$41,MATCH($C55,'Configuração'!$B$12:$B$41,0))&lt;&gt;$E55,"Tipo diferente do da categoria",IF(YEAR($A55)&lt;&gt;AnoPlanilha,"Fora do ano da planilha","OK")))))))))))</f>
        <v/>
      </c>
      <c r="H55" s="25">
        <f>IF(COUNTA($A55:$F55)=0,"",COUNTA($A55:$F55))</f>
        <v/>
      </c>
    </row>
    <row r="56">
      <c r="A56" s="24" t="n"/>
      <c r="B56" s="18" t="n"/>
      <c r="C56" s="18" t="n"/>
      <c r="D56" s="18" t="n"/>
      <c r="E56" s="19" t="n"/>
      <c r="F56" s="14" t="n"/>
      <c r="G56" s="20">
        <f>IF(COUNTA($A56:$F56)=0,"",IF($A56="","Falta a data",IF(NOT(ISNUMBER($A56)),"Data inválida: use 25/10/2026",IF($F56="","Falta o valor",IF(NOT(ISNUMBER($F56)),"Valor inválido: só números",IF($F56&lt;0,"Valor negativo: lance sem sinal e escolha o tipo",IF($E56="","Falta o tipo",IF($C56="","Sem categoria",IF(ISNA(MATCH($C56,'Configuração'!$B$12:$B$41,0)),"Categoria fora da lista",IF(INDEX('Configuração'!$C$12:$C$41,MATCH($C56,'Configuração'!$B$12:$B$41,0))&lt;&gt;$E56,"Tipo diferente do da categoria",IF(YEAR($A56)&lt;&gt;AnoPlanilha,"Fora do ano da planilha","OK")))))))))))</f>
        <v/>
      </c>
      <c r="H56" s="25">
        <f>IF(COUNTA($A56:$F56)=0,"",COUNTA($A56:$F56))</f>
        <v/>
      </c>
    </row>
    <row r="57">
      <c r="A57" s="24" t="n"/>
      <c r="B57" s="18" t="n"/>
      <c r="C57" s="18" t="n"/>
      <c r="D57" s="18" t="n"/>
      <c r="E57" s="19" t="n"/>
      <c r="F57" s="14" t="n"/>
      <c r="G57" s="20">
        <f>IF(COUNTA($A57:$F57)=0,"",IF($A57="","Falta a data",IF(NOT(ISNUMBER($A57)),"Data inválida: use 25/10/2026",IF($F57="","Falta o valor",IF(NOT(ISNUMBER($F57)),"Valor inválido: só números",IF($F57&lt;0,"Valor negativo: lance sem sinal e escolha o tipo",IF($E57="","Falta o tipo",IF($C57="","Sem categoria",IF(ISNA(MATCH($C57,'Configuração'!$B$12:$B$41,0)),"Categoria fora da lista",IF(INDEX('Configuração'!$C$12:$C$41,MATCH($C57,'Configuração'!$B$12:$B$41,0))&lt;&gt;$E57,"Tipo diferente do da categoria",IF(YEAR($A57)&lt;&gt;AnoPlanilha,"Fora do ano da planilha","OK")))))))))))</f>
        <v/>
      </c>
      <c r="H57" s="25">
        <f>IF(COUNTA($A57:$F57)=0,"",COUNTA($A57:$F57))</f>
        <v/>
      </c>
    </row>
    <row r="58">
      <c r="A58" s="24" t="n"/>
      <c r="B58" s="18" t="n"/>
      <c r="C58" s="18" t="n"/>
      <c r="D58" s="18" t="n"/>
      <c r="E58" s="19" t="n"/>
      <c r="F58" s="14" t="n"/>
      <c r="G58" s="20">
        <f>IF(COUNTA($A58:$F58)=0,"",IF($A58="","Falta a data",IF(NOT(ISNUMBER($A58)),"Data inválida: use 25/10/2026",IF($F58="","Falta o valor",IF(NOT(ISNUMBER($F58)),"Valor inválido: só números",IF($F58&lt;0,"Valor negativo: lance sem sinal e escolha o tipo",IF($E58="","Falta o tipo",IF($C58="","Sem categoria",IF(ISNA(MATCH($C58,'Configuração'!$B$12:$B$41,0)),"Categoria fora da lista",IF(INDEX('Configuração'!$C$12:$C$41,MATCH($C58,'Configuração'!$B$12:$B$41,0))&lt;&gt;$E58,"Tipo diferente do da categoria",IF(YEAR($A58)&lt;&gt;AnoPlanilha,"Fora do ano da planilha","OK")))))))))))</f>
        <v/>
      </c>
      <c r="H58" s="25">
        <f>IF(COUNTA($A58:$F58)=0,"",COUNTA($A58:$F58))</f>
        <v/>
      </c>
    </row>
    <row r="59">
      <c r="A59" s="24" t="n"/>
      <c r="B59" s="18" t="n"/>
      <c r="C59" s="18" t="n"/>
      <c r="D59" s="18" t="n"/>
      <c r="E59" s="19" t="n"/>
      <c r="F59" s="14" t="n"/>
      <c r="G59" s="20">
        <f>IF(COUNTA($A59:$F59)=0,"",IF($A59="","Falta a data",IF(NOT(ISNUMBER($A59)),"Data inválida: use 25/10/2026",IF($F59="","Falta o valor",IF(NOT(ISNUMBER($F59)),"Valor inválido: só números",IF($F59&lt;0,"Valor negativo: lance sem sinal e escolha o tipo",IF($E59="","Falta o tipo",IF($C59="","Sem categoria",IF(ISNA(MATCH($C59,'Configuração'!$B$12:$B$41,0)),"Categoria fora da lista",IF(INDEX('Configuração'!$C$12:$C$41,MATCH($C59,'Configuração'!$B$12:$B$41,0))&lt;&gt;$E59,"Tipo diferente do da categoria",IF(YEAR($A59)&lt;&gt;AnoPlanilha,"Fora do ano da planilha","OK")))))))))))</f>
        <v/>
      </c>
      <c r="H59" s="25">
        <f>IF(COUNTA($A59:$F59)=0,"",COUNTA($A59:$F59))</f>
        <v/>
      </c>
    </row>
    <row r="60">
      <c r="A60" s="24" t="n"/>
      <c r="B60" s="18" t="n"/>
      <c r="C60" s="18" t="n"/>
      <c r="D60" s="18" t="n"/>
      <c r="E60" s="19" t="n"/>
      <c r="F60" s="14" t="n"/>
      <c r="G60" s="20">
        <f>IF(COUNTA($A60:$F60)=0,"",IF($A60="","Falta a data",IF(NOT(ISNUMBER($A60)),"Data inválida: use 25/10/2026",IF($F60="","Falta o valor",IF(NOT(ISNUMBER($F60)),"Valor inválido: só números",IF($F60&lt;0,"Valor negativo: lance sem sinal e escolha o tipo",IF($E60="","Falta o tipo",IF($C60="","Sem categoria",IF(ISNA(MATCH($C60,'Configuração'!$B$12:$B$41,0)),"Categoria fora da lista",IF(INDEX('Configuração'!$C$12:$C$41,MATCH($C60,'Configuração'!$B$12:$B$41,0))&lt;&gt;$E60,"Tipo diferente do da categoria",IF(YEAR($A60)&lt;&gt;AnoPlanilha,"Fora do ano da planilha","OK")))))))))))</f>
        <v/>
      </c>
      <c r="H60" s="25">
        <f>IF(COUNTA($A60:$F60)=0,"",COUNTA($A60:$F60))</f>
        <v/>
      </c>
    </row>
    <row r="61">
      <c r="A61" s="24" t="n"/>
      <c r="B61" s="18" t="n"/>
      <c r="C61" s="18" t="n"/>
      <c r="D61" s="18" t="n"/>
      <c r="E61" s="19" t="n"/>
      <c r="F61" s="14" t="n"/>
      <c r="G61" s="20">
        <f>IF(COUNTA($A61:$F61)=0,"",IF($A61="","Falta a data",IF(NOT(ISNUMBER($A61)),"Data inválida: use 25/10/2026",IF($F61="","Falta o valor",IF(NOT(ISNUMBER($F61)),"Valor inválido: só números",IF($F61&lt;0,"Valor negativo: lance sem sinal e escolha o tipo",IF($E61="","Falta o tipo",IF($C61="","Sem categoria",IF(ISNA(MATCH($C61,'Configuração'!$B$12:$B$41,0)),"Categoria fora da lista",IF(INDEX('Configuração'!$C$12:$C$41,MATCH($C61,'Configuração'!$B$12:$B$41,0))&lt;&gt;$E61,"Tipo diferente do da categoria",IF(YEAR($A61)&lt;&gt;AnoPlanilha,"Fora do ano da planilha","OK")))))))))))</f>
        <v/>
      </c>
      <c r="H61" s="25">
        <f>IF(COUNTA($A61:$F61)=0,"",COUNTA($A61:$F61))</f>
        <v/>
      </c>
    </row>
    <row r="62">
      <c r="A62" s="24" t="n"/>
      <c r="B62" s="18" t="n"/>
      <c r="C62" s="18" t="n"/>
      <c r="D62" s="18" t="n"/>
      <c r="E62" s="19" t="n"/>
      <c r="F62" s="14" t="n"/>
      <c r="G62" s="20">
        <f>IF(COUNTA($A62:$F62)=0,"",IF($A62="","Falta a data",IF(NOT(ISNUMBER($A62)),"Data inválida: use 25/10/2026",IF($F62="","Falta o valor",IF(NOT(ISNUMBER($F62)),"Valor inválido: só números",IF($F62&lt;0,"Valor negativo: lance sem sinal e escolha o tipo",IF($E62="","Falta o tipo",IF($C62="","Sem categoria",IF(ISNA(MATCH($C62,'Configuração'!$B$12:$B$41,0)),"Categoria fora da lista",IF(INDEX('Configuração'!$C$12:$C$41,MATCH($C62,'Configuração'!$B$12:$B$41,0))&lt;&gt;$E62,"Tipo diferente do da categoria",IF(YEAR($A62)&lt;&gt;AnoPlanilha,"Fora do ano da planilha","OK")))))))))))</f>
        <v/>
      </c>
      <c r="H62" s="25">
        <f>IF(COUNTA($A62:$F62)=0,"",COUNTA($A62:$F62))</f>
        <v/>
      </c>
    </row>
    <row r="63">
      <c r="A63" s="24" t="n"/>
      <c r="B63" s="18" t="n"/>
      <c r="C63" s="18" t="n"/>
      <c r="D63" s="18" t="n"/>
      <c r="E63" s="19" t="n"/>
      <c r="F63" s="14" t="n"/>
      <c r="G63" s="20">
        <f>IF(COUNTA($A63:$F63)=0,"",IF($A63="","Falta a data",IF(NOT(ISNUMBER($A63)),"Data inválida: use 25/10/2026",IF($F63="","Falta o valor",IF(NOT(ISNUMBER($F63)),"Valor inválido: só números",IF($F63&lt;0,"Valor negativo: lance sem sinal e escolha o tipo",IF($E63="","Falta o tipo",IF($C63="","Sem categoria",IF(ISNA(MATCH($C63,'Configuração'!$B$12:$B$41,0)),"Categoria fora da lista",IF(INDEX('Configuração'!$C$12:$C$41,MATCH($C63,'Configuração'!$B$12:$B$41,0))&lt;&gt;$E63,"Tipo diferente do da categoria",IF(YEAR($A63)&lt;&gt;AnoPlanilha,"Fora do ano da planilha","OK")))))))))))</f>
        <v/>
      </c>
      <c r="H63" s="25">
        <f>IF(COUNTA($A63:$F63)=0,"",COUNTA($A63:$F63))</f>
        <v/>
      </c>
    </row>
    <row r="64">
      <c r="A64" s="24" t="n"/>
      <c r="B64" s="18" t="n"/>
      <c r="C64" s="18" t="n"/>
      <c r="D64" s="18" t="n"/>
      <c r="E64" s="19" t="n"/>
      <c r="F64" s="14" t="n"/>
      <c r="G64" s="20">
        <f>IF(COUNTA($A64:$F64)=0,"",IF($A64="","Falta a data",IF(NOT(ISNUMBER($A64)),"Data inválida: use 25/10/2026",IF($F64="","Falta o valor",IF(NOT(ISNUMBER($F64)),"Valor inválido: só números",IF($F64&lt;0,"Valor negativo: lance sem sinal e escolha o tipo",IF($E64="","Falta o tipo",IF($C64="","Sem categoria",IF(ISNA(MATCH($C64,'Configuração'!$B$12:$B$41,0)),"Categoria fora da lista",IF(INDEX('Configuração'!$C$12:$C$41,MATCH($C64,'Configuração'!$B$12:$B$41,0))&lt;&gt;$E64,"Tipo diferente do da categoria",IF(YEAR($A64)&lt;&gt;AnoPlanilha,"Fora do ano da planilha","OK")))))))))))</f>
        <v/>
      </c>
      <c r="H64" s="25">
        <f>IF(COUNTA($A64:$F64)=0,"",COUNTA($A64:$F64))</f>
        <v/>
      </c>
    </row>
    <row r="65">
      <c r="A65" s="24" t="n"/>
      <c r="B65" s="18" t="n"/>
      <c r="C65" s="18" t="n"/>
      <c r="D65" s="18" t="n"/>
      <c r="E65" s="19" t="n"/>
      <c r="F65" s="14" t="n"/>
      <c r="G65" s="20">
        <f>IF(COUNTA($A65:$F65)=0,"",IF($A65="","Falta a data",IF(NOT(ISNUMBER($A65)),"Data inválida: use 25/10/2026",IF($F65="","Falta o valor",IF(NOT(ISNUMBER($F65)),"Valor inválido: só números",IF($F65&lt;0,"Valor negativo: lance sem sinal e escolha o tipo",IF($E65="","Falta o tipo",IF($C65="","Sem categoria",IF(ISNA(MATCH($C65,'Configuração'!$B$12:$B$41,0)),"Categoria fora da lista",IF(INDEX('Configuração'!$C$12:$C$41,MATCH($C65,'Configuração'!$B$12:$B$41,0))&lt;&gt;$E65,"Tipo diferente do da categoria",IF(YEAR($A65)&lt;&gt;AnoPlanilha,"Fora do ano da planilha","OK")))))))))))</f>
        <v/>
      </c>
      <c r="H65" s="25">
        <f>IF(COUNTA($A65:$F65)=0,"",COUNTA($A65:$F65))</f>
        <v/>
      </c>
    </row>
    <row r="66">
      <c r="A66" s="24" t="n"/>
      <c r="B66" s="18" t="n"/>
      <c r="C66" s="18" t="n"/>
      <c r="D66" s="18" t="n"/>
      <c r="E66" s="19" t="n"/>
      <c r="F66" s="14" t="n"/>
      <c r="G66" s="20">
        <f>IF(COUNTA($A66:$F66)=0,"",IF($A66="","Falta a data",IF(NOT(ISNUMBER($A66)),"Data inválida: use 25/10/2026",IF($F66="","Falta o valor",IF(NOT(ISNUMBER($F66)),"Valor inválido: só números",IF($F66&lt;0,"Valor negativo: lance sem sinal e escolha o tipo",IF($E66="","Falta o tipo",IF($C66="","Sem categoria",IF(ISNA(MATCH($C66,'Configuração'!$B$12:$B$41,0)),"Categoria fora da lista",IF(INDEX('Configuração'!$C$12:$C$41,MATCH($C66,'Configuração'!$B$12:$B$41,0))&lt;&gt;$E66,"Tipo diferente do da categoria",IF(YEAR($A66)&lt;&gt;AnoPlanilha,"Fora do ano da planilha","OK")))))))))))</f>
        <v/>
      </c>
      <c r="H66" s="25">
        <f>IF(COUNTA($A66:$F66)=0,"",COUNTA($A66:$F66))</f>
        <v/>
      </c>
    </row>
    <row r="67">
      <c r="A67" s="24" t="n"/>
      <c r="B67" s="18" t="n"/>
      <c r="C67" s="18" t="n"/>
      <c r="D67" s="18" t="n"/>
      <c r="E67" s="19" t="n"/>
      <c r="F67" s="14" t="n"/>
      <c r="G67" s="20">
        <f>IF(COUNTA($A67:$F67)=0,"",IF($A67="","Falta a data",IF(NOT(ISNUMBER($A67)),"Data inválida: use 25/10/2026",IF($F67="","Falta o valor",IF(NOT(ISNUMBER($F67)),"Valor inválido: só números",IF($F67&lt;0,"Valor negativo: lance sem sinal e escolha o tipo",IF($E67="","Falta o tipo",IF($C67="","Sem categoria",IF(ISNA(MATCH($C67,'Configuração'!$B$12:$B$41,0)),"Categoria fora da lista",IF(INDEX('Configuração'!$C$12:$C$41,MATCH($C67,'Configuração'!$B$12:$B$41,0))&lt;&gt;$E67,"Tipo diferente do da categoria",IF(YEAR($A67)&lt;&gt;AnoPlanilha,"Fora do ano da planilha","OK")))))))))))</f>
        <v/>
      </c>
      <c r="H67" s="25">
        <f>IF(COUNTA($A67:$F67)=0,"",COUNTA($A67:$F67))</f>
        <v/>
      </c>
    </row>
    <row r="68">
      <c r="A68" s="24" t="n"/>
      <c r="B68" s="18" t="n"/>
      <c r="C68" s="18" t="n"/>
      <c r="D68" s="18" t="n"/>
      <c r="E68" s="19" t="n"/>
      <c r="F68" s="14" t="n"/>
      <c r="G68" s="20">
        <f>IF(COUNTA($A68:$F68)=0,"",IF($A68="","Falta a data",IF(NOT(ISNUMBER($A68)),"Data inválida: use 25/10/2026",IF($F68="","Falta o valor",IF(NOT(ISNUMBER($F68)),"Valor inválido: só números",IF($F68&lt;0,"Valor negativo: lance sem sinal e escolha o tipo",IF($E68="","Falta o tipo",IF($C68="","Sem categoria",IF(ISNA(MATCH($C68,'Configuração'!$B$12:$B$41,0)),"Categoria fora da lista",IF(INDEX('Configuração'!$C$12:$C$41,MATCH($C68,'Configuração'!$B$12:$B$41,0))&lt;&gt;$E68,"Tipo diferente do da categoria",IF(YEAR($A68)&lt;&gt;AnoPlanilha,"Fora do ano da planilha","OK")))))))))))</f>
        <v/>
      </c>
      <c r="H68" s="25">
        <f>IF(COUNTA($A68:$F68)=0,"",COUNTA($A68:$F68))</f>
        <v/>
      </c>
    </row>
    <row r="69">
      <c r="A69" s="24" t="n"/>
      <c r="B69" s="18" t="n"/>
      <c r="C69" s="18" t="n"/>
      <c r="D69" s="18" t="n"/>
      <c r="E69" s="19" t="n"/>
      <c r="F69" s="14" t="n"/>
      <c r="G69" s="20">
        <f>IF(COUNTA($A69:$F69)=0,"",IF($A69="","Falta a data",IF(NOT(ISNUMBER($A69)),"Data inválida: use 25/10/2026",IF($F69="","Falta o valor",IF(NOT(ISNUMBER($F69)),"Valor inválido: só números",IF($F69&lt;0,"Valor negativo: lance sem sinal e escolha o tipo",IF($E69="","Falta o tipo",IF($C69="","Sem categoria",IF(ISNA(MATCH($C69,'Configuração'!$B$12:$B$41,0)),"Categoria fora da lista",IF(INDEX('Configuração'!$C$12:$C$41,MATCH($C69,'Configuração'!$B$12:$B$41,0))&lt;&gt;$E69,"Tipo diferente do da categoria",IF(YEAR($A69)&lt;&gt;AnoPlanilha,"Fora do ano da planilha","OK")))))))))))</f>
        <v/>
      </c>
      <c r="H69" s="25">
        <f>IF(COUNTA($A69:$F69)=0,"",COUNTA($A69:$F69))</f>
        <v/>
      </c>
    </row>
    <row r="70">
      <c r="A70" s="24" t="n"/>
      <c r="B70" s="18" t="n"/>
      <c r="C70" s="18" t="n"/>
      <c r="D70" s="18" t="n"/>
      <c r="E70" s="19" t="n"/>
      <c r="F70" s="14" t="n"/>
      <c r="G70" s="20">
        <f>IF(COUNTA($A70:$F70)=0,"",IF($A70="","Falta a data",IF(NOT(ISNUMBER($A70)),"Data inválida: use 25/10/2026",IF($F70="","Falta o valor",IF(NOT(ISNUMBER($F70)),"Valor inválido: só números",IF($F70&lt;0,"Valor negativo: lance sem sinal e escolha o tipo",IF($E70="","Falta o tipo",IF($C70="","Sem categoria",IF(ISNA(MATCH($C70,'Configuração'!$B$12:$B$41,0)),"Categoria fora da lista",IF(INDEX('Configuração'!$C$12:$C$41,MATCH($C70,'Configuração'!$B$12:$B$41,0))&lt;&gt;$E70,"Tipo diferente do da categoria",IF(YEAR($A70)&lt;&gt;AnoPlanilha,"Fora do ano da planilha","OK")))))))))))</f>
        <v/>
      </c>
      <c r="H70" s="25">
        <f>IF(COUNTA($A70:$F70)=0,"",COUNTA($A70:$F70))</f>
        <v/>
      </c>
    </row>
    <row r="71">
      <c r="A71" s="24" t="n"/>
      <c r="B71" s="18" t="n"/>
      <c r="C71" s="18" t="n"/>
      <c r="D71" s="18" t="n"/>
      <c r="E71" s="19" t="n"/>
      <c r="F71" s="14" t="n"/>
      <c r="G71" s="20">
        <f>IF(COUNTA($A71:$F71)=0,"",IF($A71="","Falta a data",IF(NOT(ISNUMBER($A71)),"Data inválida: use 25/10/2026",IF($F71="","Falta o valor",IF(NOT(ISNUMBER($F71)),"Valor inválido: só números",IF($F71&lt;0,"Valor negativo: lance sem sinal e escolha o tipo",IF($E71="","Falta o tipo",IF($C71="","Sem categoria",IF(ISNA(MATCH($C71,'Configuração'!$B$12:$B$41,0)),"Categoria fora da lista",IF(INDEX('Configuração'!$C$12:$C$41,MATCH($C71,'Configuração'!$B$12:$B$41,0))&lt;&gt;$E71,"Tipo diferente do da categoria",IF(YEAR($A71)&lt;&gt;AnoPlanilha,"Fora do ano da planilha","OK")))))))))))</f>
        <v/>
      </c>
      <c r="H71" s="25">
        <f>IF(COUNTA($A71:$F71)=0,"",COUNTA($A71:$F71))</f>
        <v/>
      </c>
    </row>
    <row r="72">
      <c r="A72" s="24" t="n"/>
      <c r="B72" s="18" t="n"/>
      <c r="C72" s="18" t="n"/>
      <c r="D72" s="18" t="n"/>
      <c r="E72" s="19" t="n"/>
      <c r="F72" s="14" t="n"/>
      <c r="G72" s="20">
        <f>IF(COUNTA($A72:$F72)=0,"",IF($A72="","Falta a data",IF(NOT(ISNUMBER($A72)),"Data inválida: use 25/10/2026",IF($F72="","Falta o valor",IF(NOT(ISNUMBER($F72)),"Valor inválido: só números",IF($F72&lt;0,"Valor negativo: lance sem sinal e escolha o tipo",IF($E72="","Falta o tipo",IF($C72="","Sem categoria",IF(ISNA(MATCH($C72,'Configuração'!$B$12:$B$41,0)),"Categoria fora da lista",IF(INDEX('Configuração'!$C$12:$C$41,MATCH($C72,'Configuração'!$B$12:$B$41,0))&lt;&gt;$E72,"Tipo diferente do da categoria",IF(YEAR($A72)&lt;&gt;AnoPlanilha,"Fora do ano da planilha","OK")))))))))))</f>
        <v/>
      </c>
      <c r="H72" s="25">
        <f>IF(COUNTA($A72:$F72)=0,"",COUNTA($A72:$F72))</f>
        <v/>
      </c>
    </row>
    <row r="73">
      <c r="A73" s="24" t="n"/>
      <c r="B73" s="18" t="n"/>
      <c r="C73" s="18" t="n"/>
      <c r="D73" s="18" t="n"/>
      <c r="E73" s="19" t="n"/>
      <c r="F73" s="14" t="n"/>
      <c r="G73" s="20">
        <f>IF(COUNTA($A73:$F73)=0,"",IF($A73="","Falta a data",IF(NOT(ISNUMBER($A73)),"Data inválida: use 25/10/2026",IF($F73="","Falta o valor",IF(NOT(ISNUMBER($F73)),"Valor inválido: só números",IF($F73&lt;0,"Valor negativo: lance sem sinal e escolha o tipo",IF($E73="","Falta o tipo",IF($C73="","Sem categoria",IF(ISNA(MATCH($C73,'Configuração'!$B$12:$B$41,0)),"Categoria fora da lista",IF(INDEX('Configuração'!$C$12:$C$41,MATCH($C73,'Configuração'!$B$12:$B$41,0))&lt;&gt;$E73,"Tipo diferente do da categoria",IF(YEAR($A73)&lt;&gt;AnoPlanilha,"Fora do ano da planilha","OK")))))))))))</f>
        <v/>
      </c>
      <c r="H73" s="25">
        <f>IF(COUNTA($A73:$F73)=0,"",COUNTA($A73:$F73))</f>
        <v/>
      </c>
    </row>
    <row r="74">
      <c r="A74" s="24" t="n"/>
      <c r="B74" s="18" t="n"/>
      <c r="C74" s="18" t="n"/>
      <c r="D74" s="18" t="n"/>
      <c r="E74" s="19" t="n"/>
      <c r="F74" s="14" t="n"/>
      <c r="G74" s="20">
        <f>IF(COUNTA($A74:$F74)=0,"",IF($A74="","Falta a data",IF(NOT(ISNUMBER($A74)),"Data inválida: use 25/10/2026",IF($F74="","Falta o valor",IF(NOT(ISNUMBER($F74)),"Valor inválido: só números",IF($F74&lt;0,"Valor negativo: lance sem sinal e escolha o tipo",IF($E74="","Falta o tipo",IF($C74="","Sem categoria",IF(ISNA(MATCH($C74,'Configuração'!$B$12:$B$41,0)),"Categoria fora da lista",IF(INDEX('Configuração'!$C$12:$C$41,MATCH($C74,'Configuração'!$B$12:$B$41,0))&lt;&gt;$E74,"Tipo diferente do da categoria",IF(YEAR($A74)&lt;&gt;AnoPlanilha,"Fora do ano da planilha","OK")))))))))))</f>
        <v/>
      </c>
      <c r="H74" s="25">
        <f>IF(COUNTA($A74:$F74)=0,"",COUNTA($A74:$F74))</f>
        <v/>
      </c>
    </row>
    <row r="75">
      <c r="A75" s="24" t="n"/>
      <c r="B75" s="18" t="n"/>
      <c r="C75" s="18" t="n"/>
      <c r="D75" s="18" t="n"/>
      <c r="E75" s="19" t="n"/>
      <c r="F75" s="14" t="n"/>
      <c r="G75" s="20">
        <f>IF(COUNTA($A75:$F75)=0,"",IF($A75="","Falta a data",IF(NOT(ISNUMBER($A75)),"Data inválida: use 25/10/2026",IF($F75="","Falta o valor",IF(NOT(ISNUMBER($F75)),"Valor inválido: só números",IF($F75&lt;0,"Valor negativo: lance sem sinal e escolha o tipo",IF($E75="","Falta o tipo",IF($C75="","Sem categoria",IF(ISNA(MATCH($C75,'Configuração'!$B$12:$B$41,0)),"Categoria fora da lista",IF(INDEX('Configuração'!$C$12:$C$41,MATCH($C75,'Configuração'!$B$12:$B$41,0))&lt;&gt;$E75,"Tipo diferente do da categoria",IF(YEAR($A75)&lt;&gt;AnoPlanilha,"Fora do ano da planilha","OK")))))))))))</f>
        <v/>
      </c>
      <c r="H75" s="25">
        <f>IF(COUNTA($A75:$F75)=0,"",COUNTA($A75:$F75))</f>
        <v/>
      </c>
    </row>
    <row r="76">
      <c r="A76" s="24" t="n"/>
      <c r="B76" s="18" t="n"/>
      <c r="C76" s="18" t="n"/>
      <c r="D76" s="18" t="n"/>
      <c r="E76" s="19" t="n"/>
      <c r="F76" s="14" t="n"/>
      <c r="G76" s="20">
        <f>IF(COUNTA($A76:$F76)=0,"",IF($A76="","Falta a data",IF(NOT(ISNUMBER($A76)),"Data inválida: use 25/10/2026",IF($F76="","Falta o valor",IF(NOT(ISNUMBER($F76)),"Valor inválido: só números",IF($F76&lt;0,"Valor negativo: lance sem sinal e escolha o tipo",IF($E76="","Falta o tipo",IF($C76="","Sem categoria",IF(ISNA(MATCH($C76,'Configuração'!$B$12:$B$41,0)),"Categoria fora da lista",IF(INDEX('Configuração'!$C$12:$C$41,MATCH($C76,'Configuração'!$B$12:$B$41,0))&lt;&gt;$E76,"Tipo diferente do da categoria",IF(YEAR($A76)&lt;&gt;AnoPlanilha,"Fora do ano da planilha","OK")))))))))))</f>
        <v/>
      </c>
      <c r="H76" s="25">
        <f>IF(COUNTA($A76:$F76)=0,"",COUNTA($A76:$F76))</f>
        <v/>
      </c>
    </row>
    <row r="77">
      <c r="A77" s="24" t="n"/>
      <c r="B77" s="18" t="n"/>
      <c r="C77" s="18" t="n"/>
      <c r="D77" s="18" t="n"/>
      <c r="E77" s="19" t="n"/>
      <c r="F77" s="14" t="n"/>
      <c r="G77" s="20">
        <f>IF(COUNTA($A77:$F77)=0,"",IF($A77="","Falta a data",IF(NOT(ISNUMBER($A77)),"Data inválida: use 25/10/2026",IF($F77="","Falta o valor",IF(NOT(ISNUMBER($F77)),"Valor inválido: só números",IF($F77&lt;0,"Valor negativo: lance sem sinal e escolha o tipo",IF($E77="","Falta o tipo",IF($C77="","Sem categoria",IF(ISNA(MATCH($C77,'Configuração'!$B$12:$B$41,0)),"Categoria fora da lista",IF(INDEX('Configuração'!$C$12:$C$41,MATCH($C77,'Configuração'!$B$12:$B$41,0))&lt;&gt;$E77,"Tipo diferente do da categoria",IF(YEAR($A77)&lt;&gt;AnoPlanilha,"Fora do ano da planilha","OK")))))))))))</f>
        <v/>
      </c>
      <c r="H77" s="25">
        <f>IF(COUNTA($A77:$F77)=0,"",COUNTA($A77:$F77))</f>
        <v/>
      </c>
    </row>
    <row r="78">
      <c r="A78" s="24" t="n"/>
      <c r="B78" s="18" t="n"/>
      <c r="C78" s="18" t="n"/>
      <c r="D78" s="18" t="n"/>
      <c r="E78" s="19" t="n"/>
      <c r="F78" s="14" t="n"/>
      <c r="G78" s="20">
        <f>IF(COUNTA($A78:$F78)=0,"",IF($A78="","Falta a data",IF(NOT(ISNUMBER($A78)),"Data inválida: use 25/10/2026",IF($F78="","Falta o valor",IF(NOT(ISNUMBER($F78)),"Valor inválido: só números",IF($F78&lt;0,"Valor negativo: lance sem sinal e escolha o tipo",IF($E78="","Falta o tipo",IF($C78="","Sem categoria",IF(ISNA(MATCH($C78,'Configuração'!$B$12:$B$41,0)),"Categoria fora da lista",IF(INDEX('Configuração'!$C$12:$C$41,MATCH($C78,'Configuração'!$B$12:$B$41,0))&lt;&gt;$E78,"Tipo diferente do da categoria",IF(YEAR($A78)&lt;&gt;AnoPlanilha,"Fora do ano da planilha","OK")))))))))))</f>
        <v/>
      </c>
      <c r="H78" s="25">
        <f>IF(COUNTA($A78:$F78)=0,"",COUNTA($A78:$F78))</f>
        <v/>
      </c>
    </row>
    <row r="79">
      <c r="A79" s="24" t="n"/>
      <c r="B79" s="18" t="n"/>
      <c r="C79" s="18" t="n"/>
      <c r="D79" s="18" t="n"/>
      <c r="E79" s="19" t="n"/>
      <c r="F79" s="14" t="n"/>
      <c r="G79" s="20">
        <f>IF(COUNTA($A79:$F79)=0,"",IF($A79="","Falta a data",IF(NOT(ISNUMBER($A79)),"Data inválida: use 25/10/2026",IF($F79="","Falta o valor",IF(NOT(ISNUMBER($F79)),"Valor inválido: só números",IF($F79&lt;0,"Valor negativo: lance sem sinal e escolha o tipo",IF($E79="","Falta o tipo",IF($C79="","Sem categoria",IF(ISNA(MATCH($C79,'Configuração'!$B$12:$B$41,0)),"Categoria fora da lista",IF(INDEX('Configuração'!$C$12:$C$41,MATCH($C79,'Configuração'!$B$12:$B$41,0))&lt;&gt;$E79,"Tipo diferente do da categoria",IF(YEAR($A79)&lt;&gt;AnoPlanilha,"Fora do ano da planilha","OK")))))))))))</f>
        <v/>
      </c>
      <c r="H79" s="25">
        <f>IF(COUNTA($A79:$F79)=0,"",COUNTA($A79:$F79))</f>
        <v/>
      </c>
    </row>
    <row r="80">
      <c r="A80" s="24" t="n"/>
      <c r="B80" s="18" t="n"/>
      <c r="C80" s="18" t="n"/>
      <c r="D80" s="18" t="n"/>
      <c r="E80" s="19" t="n"/>
      <c r="F80" s="14" t="n"/>
      <c r="G80" s="20">
        <f>IF(COUNTA($A80:$F80)=0,"",IF($A80="","Falta a data",IF(NOT(ISNUMBER($A80)),"Data inválida: use 25/10/2026",IF($F80="","Falta o valor",IF(NOT(ISNUMBER($F80)),"Valor inválido: só números",IF($F80&lt;0,"Valor negativo: lance sem sinal e escolha o tipo",IF($E80="","Falta o tipo",IF($C80="","Sem categoria",IF(ISNA(MATCH($C80,'Configuração'!$B$12:$B$41,0)),"Categoria fora da lista",IF(INDEX('Configuração'!$C$12:$C$41,MATCH($C80,'Configuração'!$B$12:$B$41,0))&lt;&gt;$E80,"Tipo diferente do da categoria",IF(YEAR($A80)&lt;&gt;AnoPlanilha,"Fora do ano da planilha","OK")))))))))))</f>
        <v/>
      </c>
      <c r="H80" s="25">
        <f>IF(COUNTA($A80:$F80)=0,"",COUNTA($A80:$F80))</f>
        <v/>
      </c>
    </row>
    <row r="81">
      <c r="A81" s="24" t="n"/>
      <c r="B81" s="18" t="n"/>
      <c r="C81" s="18" t="n"/>
      <c r="D81" s="18" t="n"/>
      <c r="E81" s="19" t="n"/>
      <c r="F81" s="14" t="n"/>
      <c r="G81" s="20">
        <f>IF(COUNTA($A81:$F81)=0,"",IF($A81="","Falta a data",IF(NOT(ISNUMBER($A81)),"Data inválida: use 25/10/2026",IF($F81="","Falta o valor",IF(NOT(ISNUMBER($F81)),"Valor inválido: só números",IF($F81&lt;0,"Valor negativo: lance sem sinal e escolha o tipo",IF($E81="","Falta o tipo",IF($C81="","Sem categoria",IF(ISNA(MATCH($C81,'Configuração'!$B$12:$B$41,0)),"Categoria fora da lista",IF(INDEX('Configuração'!$C$12:$C$41,MATCH($C81,'Configuração'!$B$12:$B$41,0))&lt;&gt;$E81,"Tipo diferente do da categoria",IF(YEAR($A81)&lt;&gt;AnoPlanilha,"Fora do ano da planilha","OK")))))))))))</f>
        <v/>
      </c>
      <c r="H81" s="25">
        <f>IF(COUNTA($A81:$F81)=0,"",COUNTA($A81:$F81))</f>
        <v/>
      </c>
    </row>
    <row r="82">
      <c r="A82" s="24" t="n"/>
      <c r="B82" s="18" t="n"/>
      <c r="C82" s="18" t="n"/>
      <c r="D82" s="18" t="n"/>
      <c r="E82" s="19" t="n"/>
      <c r="F82" s="14" t="n"/>
      <c r="G82" s="20">
        <f>IF(COUNTA($A82:$F82)=0,"",IF($A82="","Falta a data",IF(NOT(ISNUMBER($A82)),"Data inválida: use 25/10/2026",IF($F82="","Falta o valor",IF(NOT(ISNUMBER($F82)),"Valor inválido: só números",IF($F82&lt;0,"Valor negativo: lance sem sinal e escolha o tipo",IF($E82="","Falta o tipo",IF($C82="","Sem categoria",IF(ISNA(MATCH($C82,'Configuração'!$B$12:$B$41,0)),"Categoria fora da lista",IF(INDEX('Configuração'!$C$12:$C$41,MATCH($C82,'Configuração'!$B$12:$B$41,0))&lt;&gt;$E82,"Tipo diferente do da categoria",IF(YEAR($A82)&lt;&gt;AnoPlanilha,"Fora do ano da planilha","OK")))))))))))</f>
        <v/>
      </c>
      <c r="H82" s="25">
        <f>IF(COUNTA($A82:$F82)=0,"",COUNTA($A82:$F82))</f>
        <v/>
      </c>
    </row>
    <row r="83">
      <c r="A83" s="24" t="n"/>
      <c r="B83" s="18" t="n"/>
      <c r="C83" s="18" t="n"/>
      <c r="D83" s="18" t="n"/>
      <c r="E83" s="19" t="n"/>
      <c r="F83" s="14" t="n"/>
      <c r="G83" s="20">
        <f>IF(COUNTA($A83:$F83)=0,"",IF($A83="","Falta a data",IF(NOT(ISNUMBER($A83)),"Data inválida: use 25/10/2026",IF($F83="","Falta o valor",IF(NOT(ISNUMBER($F83)),"Valor inválido: só números",IF($F83&lt;0,"Valor negativo: lance sem sinal e escolha o tipo",IF($E83="","Falta o tipo",IF($C83="","Sem categoria",IF(ISNA(MATCH($C83,'Configuração'!$B$12:$B$41,0)),"Categoria fora da lista",IF(INDEX('Configuração'!$C$12:$C$41,MATCH($C83,'Configuração'!$B$12:$B$41,0))&lt;&gt;$E83,"Tipo diferente do da categoria",IF(YEAR($A83)&lt;&gt;AnoPlanilha,"Fora do ano da planilha","OK")))))))))))</f>
        <v/>
      </c>
      <c r="H83" s="25">
        <f>IF(COUNTA($A83:$F83)=0,"",COUNTA($A83:$F83))</f>
        <v/>
      </c>
    </row>
    <row r="84">
      <c r="A84" s="24" t="n"/>
      <c r="B84" s="18" t="n"/>
      <c r="C84" s="18" t="n"/>
      <c r="D84" s="18" t="n"/>
      <c r="E84" s="19" t="n"/>
      <c r="F84" s="14" t="n"/>
      <c r="G84" s="20">
        <f>IF(COUNTA($A84:$F84)=0,"",IF($A84="","Falta a data",IF(NOT(ISNUMBER($A84)),"Data inválida: use 25/10/2026",IF($F84="","Falta o valor",IF(NOT(ISNUMBER($F84)),"Valor inválido: só números",IF($F84&lt;0,"Valor negativo: lance sem sinal e escolha o tipo",IF($E84="","Falta o tipo",IF($C84="","Sem categoria",IF(ISNA(MATCH($C84,'Configuração'!$B$12:$B$41,0)),"Categoria fora da lista",IF(INDEX('Configuração'!$C$12:$C$41,MATCH($C84,'Configuração'!$B$12:$B$41,0))&lt;&gt;$E84,"Tipo diferente do da categoria",IF(YEAR($A84)&lt;&gt;AnoPlanilha,"Fora do ano da planilha","OK")))))))))))</f>
        <v/>
      </c>
      <c r="H84" s="25">
        <f>IF(COUNTA($A84:$F84)=0,"",COUNTA($A84:$F84))</f>
        <v/>
      </c>
    </row>
    <row r="85">
      <c r="A85" s="24" t="n"/>
      <c r="B85" s="18" t="n"/>
      <c r="C85" s="18" t="n"/>
      <c r="D85" s="18" t="n"/>
      <c r="E85" s="19" t="n"/>
      <c r="F85" s="14" t="n"/>
      <c r="G85" s="20">
        <f>IF(COUNTA($A85:$F85)=0,"",IF($A85="","Falta a data",IF(NOT(ISNUMBER($A85)),"Data inválida: use 25/10/2026",IF($F85="","Falta o valor",IF(NOT(ISNUMBER($F85)),"Valor inválido: só números",IF($F85&lt;0,"Valor negativo: lance sem sinal e escolha o tipo",IF($E85="","Falta o tipo",IF($C85="","Sem categoria",IF(ISNA(MATCH($C85,'Configuração'!$B$12:$B$41,0)),"Categoria fora da lista",IF(INDEX('Configuração'!$C$12:$C$41,MATCH($C85,'Configuração'!$B$12:$B$41,0))&lt;&gt;$E85,"Tipo diferente do da categoria",IF(YEAR($A85)&lt;&gt;AnoPlanilha,"Fora do ano da planilha","OK")))))))))))</f>
        <v/>
      </c>
      <c r="H85" s="25">
        <f>IF(COUNTA($A85:$F85)=0,"",COUNTA($A85:$F85))</f>
        <v/>
      </c>
    </row>
    <row r="86">
      <c r="A86" s="24" t="n"/>
      <c r="B86" s="18" t="n"/>
      <c r="C86" s="18" t="n"/>
      <c r="D86" s="18" t="n"/>
      <c r="E86" s="19" t="n"/>
      <c r="F86" s="14" t="n"/>
      <c r="G86" s="20">
        <f>IF(COUNTA($A86:$F86)=0,"",IF($A86="","Falta a data",IF(NOT(ISNUMBER($A86)),"Data inválida: use 25/10/2026",IF($F86="","Falta o valor",IF(NOT(ISNUMBER($F86)),"Valor inválido: só números",IF($F86&lt;0,"Valor negativo: lance sem sinal e escolha o tipo",IF($E86="","Falta o tipo",IF($C86="","Sem categoria",IF(ISNA(MATCH($C86,'Configuração'!$B$12:$B$41,0)),"Categoria fora da lista",IF(INDEX('Configuração'!$C$12:$C$41,MATCH($C86,'Configuração'!$B$12:$B$41,0))&lt;&gt;$E86,"Tipo diferente do da categoria",IF(YEAR($A86)&lt;&gt;AnoPlanilha,"Fora do ano da planilha","OK")))))))))))</f>
        <v/>
      </c>
      <c r="H86" s="25">
        <f>IF(COUNTA($A86:$F86)=0,"",COUNTA($A86:$F86))</f>
        <v/>
      </c>
    </row>
    <row r="87">
      <c r="A87" s="24" t="n"/>
      <c r="B87" s="18" t="n"/>
      <c r="C87" s="18" t="n"/>
      <c r="D87" s="18" t="n"/>
      <c r="E87" s="19" t="n"/>
      <c r="F87" s="14" t="n"/>
      <c r="G87" s="20">
        <f>IF(COUNTA($A87:$F87)=0,"",IF($A87="","Falta a data",IF(NOT(ISNUMBER($A87)),"Data inválida: use 25/10/2026",IF($F87="","Falta o valor",IF(NOT(ISNUMBER($F87)),"Valor inválido: só números",IF($F87&lt;0,"Valor negativo: lance sem sinal e escolha o tipo",IF($E87="","Falta o tipo",IF($C87="","Sem categoria",IF(ISNA(MATCH($C87,'Configuração'!$B$12:$B$41,0)),"Categoria fora da lista",IF(INDEX('Configuração'!$C$12:$C$41,MATCH($C87,'Configuração'!$B$12:$B$41,0))&lt;&gt;$E87,"Tipo diferente do da categoria",IF(YEAR($A87)&lt;&gt;AnoPlanilha,"Fora do ano da planilha","OK")))))))))))</f>
        <v/>
      </c>
      <c r="H87" s="25">
        <f>IF(COUNTA($A87:$F87)=0,"",COUNTA($A87:$F87))</f>
        <v/>
      </c>
    </row>
    <row r="88">
      <c r="A88" s="24" t="n"/>
      <c r="B88" s="18" t="n"/>
      <c r="C88" s="18" t="n"/>
      <c r="D88" s="18" t="n"/>
      <c r="E88" s="19" t="n"/>
      <c r="F88" s="14" t="n"/>
      <c r="G88" s="20">
        <f>IF(COUNTA($A88:$F88)=0,"",IF($A88="","Falta a data",IF(NOT(ISNUMBER($A88)),"Data inválida: use 25/10/2026",IF($F88="","Falta o valor",IF(NOT(ISNUMBER($F88)),"Valor inválido: só números",IF($F88&lt;0,"Valor negativo: lance sem sinal e escolha o tipo",IF($E88="","Falta o tipo",IF($C88="","Sem categoria",IF(ISNA(MATCH($C88,'Configuração'!$B$12:$B$41,0)),"Categoria fora da lista",IF(INDEX('Configuração'!$C$12:$C$41,MATCH($C88,'Configuração'!$B$12:$B$41,0))&lt;&gt;$E88,"Tipo diferente do da categoria",IF(YEAR($A88)&lt;&gt;AnoPlanilha,"Fora do ano da planilha","OK")))))))))))</f>
        <v/>
      </c>
      <c r="H88" s="25">
        <f>IF(COUNTA($A88:$F88)=0,"",COUNTA($A88:$F88))</f>
        <v/>
      </c>
    </row>
    <row r="89">
      <c r="A89" s="24" t="n"/>
      <c r="B89" s="18" t="n"/>
      <c r="C89" s="18" t="n"/>
      <c r="D89" s="18" t="n"/>
      <c r="E89" s="19" t="n"/>
      <c r="F89" s="14" t="n"/>
      <c r="G89" s="20">
        <f>IF(COUNTA($A89:$F89)=0,"",IF($A89="","Falta a data",IF(NOT(ISNUMBER($A89)),"Data inválida: use 25/10/2026",IF($F89="","Falta o valor",IF(NOT(ISNUMBER($F89)),"Valor inválido: só números",IF($F89&lt;0,"Valor negativo: lance sem sinal e escolha o tipo",IF($E89="","Falta o tipo",IF($C89="","Sem categoria",IF(ISNA(MATCH($C89,'Configuração'!$B$12:$B$41,0)),"Categoria fora da lista",IF(INDEX('Configuração'!$C$12:$C$41,MATCH($C89,'Configuração'!$B$12:$B$41,0))&lt;&gt;$E89,"Tipo diferente do da categoria",IF(YEAR($A89)&lt;&gt;AnoPlanilha,"Fora do ano da planilha","OK")))))))))))</f>
        <v/>
      </c>
      <c r="H89" s="25">
        <f>IF(COUNTA($A89:$F89)=0,"",COUNTA($A89:$F89))</f>
        <v/>
      </c>
    </row>
    <row r="90">
      <c r="A90" s="24" t="n"/>
      <c r="B90" s="18" t="n"/>
      <c r="C90" s="18" t="n"/>
      <c r="D90" s="18" t="n"/>
      <c r="E90" s="19" t="n"/>
      <c r="F90" s="14" t="n"/>
      <c r="G90" s="20">
        <f>IF(COUNTA($A90:$F90)=0,"",IF($A90="","Falta a data",IF(NOT(ISNUMBER($A90)),"Data inválida: use 25/10/2026",IF($F90="","Falta o valor",IF(NOT(ISNUMBER($F90)),"Valor inválido: só números",IF($F90&lt;0,"Valor negativo: lance sem sinal e escolha o tipo",IF($E90="","Falta o tipo",IF($C90="","Sem categoria",IF(ISNA(MATCH($C90,'Configuração'!$B$12:$B$41,0)),"Categoria fora da lista",IF(INDEX('Configuração'!$C$12:$C$41,MATCH($C90,'Configuração'!$B$12:$B$41,0))&lt;&gt;$E90,"Tipo diferente do da categoria",IF(YEAR($A90)&lt;&gt;AnoPlanilha,"Fora do ano da planilha","OK")))))))))))</f>
        <v/>
      </c>
      <c r="H90" s="25">
        <f>IF(COUNTA($A90:$F90)=0,"",COUNTA($A90:$F90))</f>
        <v/>
      </c>
    </row>
    <row r="91">
      <c r="A91" s="24" t="n"/>
      <c r="B91" s="18" t="n"/>
      <c r="C91" s="18" t="n"/>
      <c r="D91" s="18" t="n"/>
      <c r="E91" s="19" t="n"/>
      <c r="F91" s="14" t="n"/>
      <c r="G91" s="20">
        <f>IF(COUNTA($A91:$F91)=0,"",IF($A91="","Falta a data",IF(NOT(ISNUMBER($A91)),"Data inválida: use 25/10/2026",IF($F91="","Falta o valor",IF(NOT(ISNUMBER($F91)),"Valor inválido: só números",IF($F91&lt;0,"Valor negativo: lance sem sinal e escolha o tipo",IF($E91="","Falta o tipo",IF($C91="","Sem categoria",IF(ISNA(MATCH($C91,'Configuração'!$B$12:$B$41,0)),"Categoria fora da lista",IF(INDEX('Configuração'!$C$12:$C$41,MATCH($C91,'Configuração'!$B$12:$B$41,0))&lt;&gt;$E91,"Tipo diferente do da categoria",IF(YEAR($A91)&lt;&gt;AnoPlanilha,"Fora do ano da planilha","OK")))))))))))</f>
        <v/>
      </c>
      <c r="H91" s="25">
        <f>IF(COUNTA($A91:$F91)=0,"",COUNTA($A91:$F91))</f>
        <v/>
      </c>
    </row>
    <row r="92">
      <c r="A92" s="24" t="n"/>
      <c r="B92" s="18" t="n"/>
      <c r="C92" s="18" t="n"/>
      <c r="D92" s="18" t="n"/>
      <c r="E92" s="19" t="n"/>
      <c r="F92" s="14" t="n"/>
      <c r="G92" s="20">
        <f>IF(COUNTA($A92:$F92)=0,"",IF($A92="","Falta a data",IF(NOT(ISNUMBER($A92)),"Data inválida: use 25/10/2026",IF($F92="","Falta o valor",IF(NOT(ISNUMBER($F92)),"Valor inválido: só números",IF($F92&lt;0,"Valor negativo: lance sem sinal e escolha o tipo",IF($E92="","Falta o tipo",IF($C92="","Sem categoria",IF(ISNA(MATCH($C92,'Configuração'!$B$12:$B$41,0)),"Categoria fora da lista",IF(INDEX('Configuração'!$C$12:$C$41,MATCH($C92,'Configuração'!$B$12:$B$41,0))&lt;&gt;$E92,"Tipo diferente do da categoria",IF(YEAR($A92)&lt;&gt;AnoPlanilha,"Fora do ano da planilha","OK")))))))))))</f>
        <v/>
      </c>
      <c r="H92" s="25">
        <f>IF(COUNTA($A92:$F92)=0,"",COUNTA($A92:$F92))</f>
        <v/>
      </c>
    </row>
    <row r="93">
      <c r="A93" s="24" t="n"/>
      <c r="B93" s="18" t="n"/>
      <c r="C93" s="18" t="n"/>
      <c r="D93" s="18" t="n"/>
      <c r="E93" s="19" t="n"/>
      <c r="F93" s="14" t="n"/>
      <c r="G93" s="20">
        <f>IF(COUNTA($A93:$F93)=0,"",IF($A93="","Falta a data",IF(NOT(ISNUMBER($A93)),"Data inválida: use 25/10/2026",IF($F93="","Falta o valor",IF(NOT(ISNUMBER($F93)),"Valor inválido: só números",IF($F93&lt;0,"Valor negativo: lance sem sinal e escolha o tipo",IF($E93="","Falta o tipo",IF($C93="","Sem categoria",IF(ISNA(MATCH($C93,'Configuração'!$B$12:$B$41,0)),"Categoria fora da lista",IF(INDEX('Configuração'!$C$12:$C$41,MATCH($C93,'Configuração'!$B$12:$B$41,0))&lt;&gt;$E93,"Tipo diferente do da categoria",IF(YEAR($A93)&lt;&gt;AnoPlanilha,"Fora do ano da planilha","OK")))))))))))</f>
        <v/>
      </c>
      <c r="H93" s="25">
        <f>IF(COUNTA($A93:$F93)=0,"",COUNTA($A93:$F93))</f>
        <v/>
      </c>
    </row>
    <row r="94">
      <c r="A94" s="24" t="n"/>
      <c r="B94" s="18" t="n"/>
      <c r="C94" s="18" t="n"/>
      <c r="D94" s="18" t="n"/>
      <c r="E94" s="19" t="n"/>
      <c r="F94" s="14" t="n"/>
      <c r="G94" s="20">
        <f>IF(COUNTA($A94:$F94)=0,"",IF($A94="","Falta a data",IF(NOT(ISNUMBER($A94)),"Data inválida: use 25/10/2026",IF($F94="","Falta o valor",IF(NOT(ISNUMBER($F94)),"Valor inválido: só números",IF($F94&lt;0,"Valor negativo: lance sem sinal e escolha o tipo",IF($E94="","Falta o tipo",IF($C94="","Sem categoria",IF(ISNA(MATCH($C94,'Configuração'!$B$12:$B$41,0)),"Categoria fora da lista",IF(INDEX('Configuração'!$C$12:$C$41,MATCH($C94,'Configuração'!$B$12:$B$41,0))&lt;&gt;$E94,"Tipo diferente do da categoria",IF(YEAR($A94)&lt;&gt;AnoPlanilha,"Fora do ano da planilha","OK")))))))))))</f>
        <v/>
      </c>
      <c r="H94" s="25">
        <f>IF(COUNTA($A94:$F94)=0,"",COUNTA($A94:$F94))</f>
        <v/>
      </c>
    </row>
    <row r="95">
      <c r="A95" s="24" t="n"/>
      <c r="B95" s="18" t="n"/>
      <c r="C95" s="18" t="n"/>
      <c r="D95" s="18" t="n"/>
      <c r="E95" s="19" t="n"/>
      <c r="F95" s="14" t="n"/>
      <c r="G95" s="20">
        <f>IF(COUNTA($A95:$F95)=0,"",IF($A95="","Falta a data",IF(NOT(ISNUMBER($A95)),"Data inválida: use 25/10/2026",IF($F95="","Falta o valor",IF(NOT(ISNUMBER($F95)),"Valor inválido: só números",IF($F95&lt;0,"Valor negativo: lance sem sinal e escolha o tipo",IF($E95="","Falta o tipo",IF($C95="","Sem categoria",IF(ISNA(MATCH($C95,'Configuração'!$B$12:$B$41,0)),"Categoria fora da lista",IF(INDEX('Configuração'!$C$12:$C$41,MATCH($C95,'Configuração'!$B$12:$B$41,0))&lt;&gt;$E95,"Tipo diferente do da categoria",IF(YEAR($A95)&lt;&gt;AnoPlanilha,"Fora do ano da planilha","OK")))))))))))</f>
        <v/>
      </c>
      <c r="H95" s="25">
        <f>IF(COUNTA($A95:$F95)=0,"",COUNTA($A95:$F95))</f>
        <v/>
      </c>
    </row>
    <row r="96">
      <c r="A96" s="24" t="n"/>
      <c r="B96" s="18" t="n"/>
      <c r="C96" s="18" t="n"/>
      <c r="D96" s="18" t="n"/>
      <c r="E96" s="19" t="n"/>
      <c r="F96" s="14" t="n"/>
      <c r="G96" s="20">
        <f>IF(COUNTA($A96:$F96)=0,"",IF($A96="","Falta a data",IF(NOT(ISNUMBER($A96)),"Data inválida: use 25/10/2026",IF($F96="","Falta o valor",IF(NOT(ISNUMBER($F96)),"Valor inválido: só números",IF($F96&lt;0,"Valor negativo: lance sem sinal e escolha o tipo",IF($E96="","Falta o tipo",IF($C96="","Sem categoria",IF(ISNA(MATCH($C96,'Configuração'!$B$12:$B$41,0)),"Categoria fora da lista",IF(INDEX('Configuração'!$C$12:$C$41,MATCH($C96,'Configuração'!$B$12:$B$41,0))&lt;&gt;$E96,"Tipo diferente do da categoria",IF(YEAR($A96)&lt;&gt;AnoPlanilha,"Fora do ano da planilha","OK")))))))))))</f>
        <v/>
      </c>
      <c r="H96" s="25">
        <f>IF(COUNTA($A96:$F96)=0,"",COUNTA($A96:$F96))</f>
        <v/>
      </c>
    </row>
    <row r="97">
      <c r="A97" s="24" t="n"/>
      <c r="B97" s="18" t="n"/>
      <c r="C97" s="18" t="n"/>
      <c r="D97" s="18" t="n"/>
      <c r="E97" s="19" t="n"/>
      <c r="F97" s="14" t="n"/>
      <c r="G97" s="20">
        <f>IF(COUNTA($A97:$F97)=0,"",IF($A97="","Falta a data",IF(NOT(ISNUMBER($A97)),"Data inválida: use 25/10/2026",IF($F97="","Falta o valor",IF(NOT(ISNUMBER($F97)),"Valor inválido: só números",IF($F97&lt;0,"Valor negativo: lance sem sinal e escolha o tipo",IF($E97="","Falta o tipo",IF($C97="","Sem categoria",IF(ISNA(MATCH($C97,'Configuração'!$B$12:$B$41,0)),"Categoria fora da lista",IF(INDEX('Configuração'!$C$12:$C$41,MATCH($C97,'Configuração'!$B$12:$B$41,0))&lt;&gt;$E97,"Tipo diferente do da categoria",IF(YEAR($A97)&lt;&gt;AnoPlanilha,"Fora do ano da planilha","OK")))))))))))</f>
        <v/>
      </c>
      <c r="H97" s="25">
        <f>IF(COUNTA($A97:$F97)=0,"",COUNTA($A97:$F97))</f>
        <v/>
      </c>
    </row>
    <row r="98">
      <c r="A98" s="24" t="n"/>
      <c r="B98" s="18" t="n"/>
      <c r="C98" s="18" t="n"/>
      <c r="D98" s="18" t="n"/>
      <c r="E98" s="19" t="n"/>
      <c r="F98" s="14" t="n"/>
      <c r="G98" s="20">
        <f>IF(COUNTA($A98:$F98)=0,"",IF($A98="","Falta a data",IF(NOT(ISNUMBER($A98)),"Data inválida: use 25/10/2026",IF($F98="","Falta o valor",IF(NOT(ISNUMBER($F98)),"Valor inválido: só números",IF($F98&lt;0,"Valor negativo: lance sem sinal e escolha o tipo",IF($E98="","Falta o tipo",IF($C98="","Sem categoria",IF(ISNA(MATCH($C98,'Configuração'!$B$12:$B$41,0)),"Categoria fora da lista",IF(INDEX('Configuração'!$C$12:$C$41,MATCH($C98,'Configuração'!$B$12:$B$41,0))&lt;&gt;$E98,"Tipo diferente do da categoria",IF(YEAR($A98)&lt;&gt;AnoPlanilha,"Fora do ano da planilha","OK")))))))))))</f>
        <v/>
      </c>
      <c r="H98" s="25">
        <f>IF(COUNTA($A98:$F98)=0,"",COUNTA($A98:$F98))</f>
        <v/>
      </c>
    </row>
    <row r="99">
      <c r="A99" s="24" t="n"/>
      <c r="B99" s="18" t="n"/>
      <c r="C99" s="18" t="n"/>
      <c r="D99" s="18" t="n"/>
      <c r="E99" s="19" t="n"/>
      <c r="F99" s="14" t="n"/>
      <c r="G99" s="20">
        <f>IF(COUNTA($A99:$F99)=0,"",IF($A99="","Falta a data",IF(NOT(ISNUMBER($A99)),"Data inválida: use 25/10/2026",IF($F99="","Falta o valor",IF(NOT(ISNUMBER($F99)),"Valor inválido: só números",IF($F99&lt;0,"Valor negativo: lance sem sinal e escolha o tipo",IF($E99="","Falta o tipo",IF($C99="","Sem categoria",IF(ISNA(MATCH($C99,'Configuração'!$B$12:$B$41,0)),"Categoria fora da lista",IF(INDEX('Configuração'!$C$12:$C$41,MATCH($C99,'Configuração'!$B$12:$B$41,0))&lt;&gt;$E99,"Tipo diferente do da categoria",IF(YEAR($A99)&lt;&gt;AnoPlanilha,"Fora do ano da planilha","OK")))))))))))</f>
        <v/>
      </c>
      <c r="H99" s="25">
        <f>IF(COUNTA($A99:$F99)=0,"",COUNTA($A99:$F99))</f>
        <v/>
      </c>
    </row>
    <row r="100">
      <c r="A100" s="24" t="n"/>
      <c r="B100" s="18" t="n"/>
      <c r="C100" s="18" t="n"/>
      <c r="D100" s="18" t="n"/>
      <c r="E100" s="19" t="n"/>
      <c r="F100" s="14" t="n"/>
      <c r="G100" s="20">
        <f>IF(COUNTA($A100:$F100)=0,"",IF($A100="","Falta a data",IF(NOT(ISNUMBER($A100)),"Data inválida: use 25/10/2026",IF($F100="","Falta o valor",IF(NOT(ISNUMBER($F100)),"Valor inválido: só números",IF($F100&lt;0,"Valor negativo: lance sem sinal e escolha o tipo",IF($E100="","Falta o tipo",IF($C100="","Sem categoria",IF(ISNA(MATCH($C100,'Configuração'!$B$12:$B$41,0)),"Categoria fora da lista",IF(INDEX('Configuração'!$C$12:$C$41,MATCH($C100,'Configuração'!$B$12:$B$41,0))&lt;&gt;$E100,"Tipo diferente do da categoria",IF(YEAR($A100)&lt;&gt;AnoPlanilha,"Fora do ano da planilha","OK")))))))))))</f>
        <v/>
      </c>
      <c r="H100" s="25">
        <f>IF(COUNTA($A100:$F100)=0,"",COUNTA($A100:$F100))</f>
        <v/>
      </c>
    </row>
    <row r="101">
      <c r="A101" s="24" t="n"/>
      <c r="B101" s="18" t="n"/>
      <c r="C101" s="18" t="n"/>
      <c r="D101" s="18" t="n"/>
      <c r="E101" s="19" t="n"/>
      <c r="F101" s="14" t="n"/>
      <c r="G101" s="20">
        <f>IF(COUNTA($A101:$F101)=0,"",IF($A101="","Falta a data",IF(NOT(ISNUMBER($A101)),"Data inválida: use 25/10/2026",IF($F101="","Falta o valor",IF(NOT(ISNUMBER($F101)),"Valor inválido: só números",IF($F101&lt;0,"Valor negativo: lance sem sinal e escolha o tipo",IF($E101="","Falta o tipo",IF($C101="","Sem categoria",IF(ISNA(MATCH($C101,'Configuração'!$B$12:$B$41,0)),"Categoria fora da lista",IF(INDEX('Configuração'!$C$12:$C$41,MATCH($C101,'Configuração'!$B$12:$B$41,0))&lt;&gt;$E101,"Tipo diferente do da categoria",IF(YEAR($A101)&lt;&gt;AnoPlanilha,"Fora do ano da planilha","OK")))))))))))</f>
        <v/>
      </c>
      <c r="H101" s="25">
        <f>IF(COUNTA($A101:$F101)=0,"",COUNTA($A101:$F101))</f>
        <v/>
      </c>
    </row>
    <row r="102">
      <c r="A102" s="24" t="n"/>
      <c r="B102" s="18" t="n"/>
      <c r="C102" s="18" t="n"/>
      <c r="D102" s="18" t="n"/>
      <c r="E102" s="19" t="n"/>
      <c r="F102" s="14" t="n"/>
      <c r="G102" s="20">
        <f>IF(COUNTA($A102:$F102)=0,"",IF($A102="","Falta a data",IF(NOT(ISNUMBER($A102)),"Data inválida: use 25/10/2026",IF($F102="","Falta o valor",IF(NOT(ISNUMBER($F102)),"Valor inválido: só números",IF($F102&lt;0,"Valor negativo: lance sem sinal e escolha o tipo",IF($E102="","Falta o tipo",IF($C102="","Sem categoria",IF(ISNA(MATCH($C102,'Configuração'!$B$12:$B$41,0)),"Categoria fora da lista",IF(INDEX('Configuração'!$C$12:$C$41,MATCH($C102,'Configuração'!$B$12:$B$41,0))&lt;&gt;$E102,"Tipo diferente do da categoria",IF(YEAR($A102)&lt;&gt;AnoPlanilha,"Fora do ano da planilha","OK")))))))))))</f>
        <v/>
      </c>
      <c r="H102" s="25">
        <f>IF(COUNTA($A102:$F102)=0,"",COUNTA($A102:$F102))</f>
        <v/>
      </c>
    </row>
    <row r="103">
      <c r="A103" s="24" t="n"/>
      <c r="B103" s="18" t="n"/>
      <c r="C103" s="18" t="n"/>
      <c r="D103" s="18" t="n"/>
      <c r="E103" s="19" t="n"/>
      <c r="F103" s="14" t="n"/>
      <c r="G103" s="20">
        <f>IF(COUNTA($A103:$F103)=0,"",IF($A103="","Falta a data",IF(NOT(ISNUMBER($A103)),"Data inválida: use 25/10/2026",IF($F103="","Falta o valor",IF(NOT(ISNUMBER($F103)),"Valor inválido: só números",IF($F103&lt;0,"Valor negativo: lance sem sinal e escolha o tipo",IF($E103="","Falta o tipo",IF($C103="","Sem categoria",IF(ISNA(MATCH($C103,'Configuração'!$B$12:$B$41,0)),"Categoria fora da lista",IF(INDEX('Configuração'!$C$12:$C$41,MATCH($C103,'Configuração'!$B$12:$B$41,0))&lt;&gt;$E103,"Tipo diferente do da categoria",IF(YEAR($A103)&lt;&gt;AnoPlanilha,"Fora do ano da planilha","OK")))))))))))</f>
        <v/>
      </c>
      <c r="H103" s="25">
        <f>IF(COUNTA($A103:$F103)=0,"",COUNTA($A103:$F103))</f>
        <v/>
      </c>
    </row>
    <row r="104">
      <c r="A104" s="24" t="n"/>
      <c r="B104" s="18" t="n"/>
      <c r="C104" s="18" t="n"/>
      <c r="D104" s="18" t="n"/>
      <c r="E104" s="19" t="n"/>
      <c r="F104" s="14" t="n"/>
      <c r="G104" s="20">
        <f>IF(COUNTA($A104:$F104)=0,"",IF($A104="","Falta a data",IF(NOT(ISNUMBER($A104)),"Data inválida: use 25/10/2026",IF($F104="","Falta o valor",IF(NOT(ISNUMBER($F104)),"Valor inválido: só números",IF($F104&lt;0,"Valor negativo: lance sem sinal e escolha o tipo",IF($E104="","Falta o tipo",IF($C104="","Sem categoria",IF(ISNA(MATCH($C104,'Configuração'!$B$12:$B$41,0)),"Categoria fora da lista",IF(INDEX('Configuração'!$C$12:$C$41,MATCH($C104,'Configuração'!$B$12:$B$41,0))&lt;&gt;$E104,"Tipo diferente do da categoria",IF(YEAR($A104)&lt;&gt;AnoPlanilha,"Fora do ano da planilha","OK")))))))))))</f>
        <v/>
      </c>
      <c r="H104" s="25">
        <f>IF(COUNTA($A104:$F104)=0,"",COUNTA($A104:$F104))</f>
        <v/>
      </c>
    </row>
    <row r="105">
      <c r="A105" s="24" t="n"/>
      <c r="B105" s="18" t="n"/>
      <c r="C105" s="18" t="n"/>
      <c r="D105" s="18" t="n"/>
      <c r="E105" s="19" t="n"/>
      <c r="F105" s="14" t="n"/>
      <c r="G105" s="20">
        <f>IF(COUNTA($A105:$F105)=0,"",IF($A105="","Falta a data",IF(NOT(ISNUMBER($A105)),"Data inválida: use 25/10/2026",IF($F105="","Falta o valor",IF(NOT(ISNUMBER($F105)),"Valor inválido: só números",IF($F105&lt;0,"Valor negativo: lance sem sinal e escolha o tipo",IF($E105="","Falta o tipo",IF($C105="","Sem categoria",IF(ISNA(MATCH($C105,'Configuração'!$B$12:$B$41,0)),"Categoria fora da lista",IF(INDEX('Configuração'!$C$12:$C$41,MATCH($C105,'Configuração'!$B$12:$B$41,0))&lt;&gt;$E105,"Tipo diferente do da categoria",IF(YEAR($A105)&lt;&gt;AnoPlanilha,"Fora do ano da planilha","OK")))))))))))</f>
        <v/>
      </c>
      <c r="H105" s="25">
        <f>IF(COUNTA($A105:$F105)=0,"",COUNTA($A105:$F105))</f>
        <v/>
      </c>
    </row>
    <row r="106">
      <c r="A106" s="24" t="n"/>
      <c r="B106" s="18" t="n"/>
      <c r="C106" s="18" t="n"/>
      <c r="D106" s="18" t="n"/>
      <c r="E106" s="19" t="n"/>
      <c r="F106" s="14" t="n"/>
      <c r="G106" s="20">
        <f>IF(COUNTA($A106:$F106)=0,"",IF($A106="","Falta a data",IF(NOT(ISNUMBER($A106)),"Data inválida: use 25/10/2026",IF($F106="","Falta o valor",IF(NOT(ISNUMBER($F106)),"Valor inválido: só números",IF($F106&lt;0,"Valor negativo: lance sem sinal e escolha o tipo",IF($E106="","Falta o tipo",IF($C106="","Sem categoria",IF(ISNA(MATCH($C106,'Configuração'!$B$12:$B$41,0)),"Categoria fora da lista",IF(INDEX('Configuração'!$C$12:$C$41,MATCH($C106,'Configuração'!$B$12:$B$41,0))&lt;&gt;$E106,"Tipo diferente do da categoria",IF(YEAR($A106)&lt;&gt;AnoPlanilha,"Fora do ano da planilha","OK")))))))))))</f>
        <v/>
      </c>
      <c r="H106" s="25">
        <f>IF(COUNTA($A106:$F106)=0,"",COUNTA($A106:$F106))</f>
        <v/>
      </c>
    </row>
    <row r="107">
      <c r="A107" s="24" t="n"/>
      <c r="B107" s="18" t="n"/>
      <c r="C107" s="18" t="n"/>
      <c r="D107" s="18" t="n"/>
      <c r="E107" s="19" t="n"/>
      <c r="F107" s="14" t="n"/>
      <c r="G107" s="20">
        <f>IF(COUNTA($A107:$F107)=0,"",IF($A107="","Falta a data",IF(NOT(ISNUMBER($A107)),"Data inválida: use 25/10/2026",IF($F107="","Falta o valor",IF(NOT(ISNUMBER($F107)),"Valor inválido: só números",IF($F107&lt;0,"Valor negativo: lance sem sinal e escolha o tipo",IF($E107="","Falta o tipo",IF($C107="","Sem categoria",IF(ISNA(MATCH($C107,'Configuração'!$B$12:$B$41,0)),"Categoria fora da lista",IF(INDEX('Configuração'!$C$12:$C$41,MATCH($C107,'Configuração'!$B$12:$B$41,0))&lt;&gt;$E107,"Tipo diferente do da categoria",IF(YEAR($A107)&lt;&gt;AnoPlanilha,"Fora do ano da planilha","OK")))))))))))</f>
        <v/>
      </c>
      <c r="H107" s="25">
        <f>IF(COUNTA($A107:$F107)=0,"",COUNTA($A107:$F107))</f>
        <v/>
      </c>
    </row>
    <row r="108">
      <c r="A108" s="24" t="n"/>
      <c r="B108" s="18" t="n"/>
      <c r="C108" s="18" t="n"/>
      <c r="D108" s="18" t="n"/>
      <c r="E108" s="19" t="n"/>
      <c r="F108" s="14" t="n"/>
      <c r="G108" s="20">
        <f>IF(COUNTA($A108:$F108)=0,"",IF($A108="","Falta a data",IF(NOT(ISNUMBER($A108)),"Data inválida: use 25/10/2026",IF($F108="","Falta o valor",IF(NOT(ISNUMBER($F108)),"Valor inválido: só números",IF($F108&lt;0,"Valor negativo: lance sem sinal e escolha o tipo",IF($E108="","Falta o tipo",IF($C108="","Sem categoria",IF(ISNA(MATCH($C108,'Configuração'!$B$12:$B$41,0)),"Categoria fora da lista",IF(INDEX('Configuração'!$C$12:$C$41,MATCH($C108,'Configuração'!$B$12:$B$41,0))&lt;&gt;$E108,"Tipo diferente do da categoria",IF(YEAR($A108)&lt;&gt;AnoPlanilha,"Fora do ano da planilha","OK")))))))))))</f>
        <v/>
      </c>
      <c r="H108" s="25">
        <f>IF(COUNTA($A108:$F108)=0,"",COUNTA($A108:$F108))</f>
        <v/>
      </c>
    </row>
    <row r="109">
      <c r="A109" s="24" t="n"/>
      <c r="B109" s="18" t="n"/>
      <c r="C109" s="18" t="n"/>
      <c r="D109" s="18" t="n"/>
      <c r="E109" s="19" t="n"/>
      <c r="F109" s="14" t="n"/>
      <c r="G109" s="20">
        <f>IF(COUNTA($A109:$F109)=0,"",IF($A109="","Falta a data",IF(NOT(ISNUMBER($A109)),"Data inválida: use 25/10/2026",IF($F109="","Falta o valor",IF(NOT(ISNUMBER($F109)),"Valor inválido: só números",IF($F109&lt;0,"Valor negativo: lance sem sinal e escolha o tipo",IF($E109="","Falta o tipo",IF($C109="","Sem categoria",IF(ISNA(MATCH($C109,'Configuração'!$B$12:$B$41,0)),"Categoria fora da lista",IF(INDEX('Configuração'!$C$12:$C$41,MATCH($C109,'Configuração'!$B$12:$B$41,0))&lt;&gt;$E109,"Tipo diferente do da categoria",IF(YEAR($A109)&lt;&gt;AnoPlanilha,"Fora do ano da planilha","OK")))))))))))</f>
        <v/>
      </c>
      <c r="H109" s="25">
        <f>IF(COUNTA($A109:$F109)=0,"",COUNTA($A109:$F109))</f>
        <v/>
      </c>
    </row>
    <row r="110">
      <c r="A110" s="24" t="n"/>
      <c r="B110" s="18" t="n"/>
      <c r="C110" s="18" t="n"/>
      <c r="D110" s="18" t="n"/>
      <c r="E110" s="19" t="n"/>
      <c r="F110" s="14" t="n"/>
      <c r="G110" s="20">
        <f>IF(COUNTA($A110:$F110)=0,"",IF($A110="","Falta a data",IF(NOT(ISNUMBER($A110)),"Data inválida: use 25/10/2026",IF($F110="","Falta o valor",IF(NOT(ISNUMBER($F110)),"Valor inválido: só números",IF($F110&lt;0,"Valor negativo: lance sem sinal e escolha o tipo",IF($E110="","Falta o tipo",IF($C110="","Sem categoria",IF(ISNA(MATCH($C110,'Configuração'!$B$12:$B$41,0)),"Categoria fora da lista",IF(INDEX('Configuração'!$C$12:$C$41,MATCH($C110,'Configuração'!$B$12:$B$41,0))&lt;&gt;$E110,"Tipo diferente do da categoria",IF(YEAR($A110)&lt;&gt;AnoPlanilha,"Fora do ano da planilha","OK")))))))))))</f>
        <v/>
      </c>
      <c r="H110" s="25">
        <f>IF(COUNTA($A110:$F110)=0,"",COUNTA($A110:$F110))</f>
        <v/>
      </c>
    </row>
    <row r="111">
      <c r="A111" s="24" t="n"/>
      <c r="B111" s="18" t="n"/>
      <c r="C111" s="18" t="n"/>
      <c r="D111" s="18" t="n"/>
      <c r="E111" s="19" t="n"/>
      <c r="F111" s="14" t="n"/>
      <c r="G111" s="20">
        <f>IF(COUNTA($A111:$F111)=0,"",IF($A111="","Falta a data",IF(NOT(ISNUMBER($A111)),"Data inválida: use 25/10/2026",IF($F111="","Falta o valor",IF(NOT(ISNUMBER($F111)),"Valor inválido: só números",IF($F111&lt;0,"Valor negativo: lance sem sinal e escolha o tipo",IF($E111="","Falta o tipo",IF($C111="","Sem categoria",IF(ISNA(MATCH($C111,'Configuração'!$B$12:$B$41,0)),"Categoria fora da lista",IF(INDEX('Configuração'!$C$12:$C$41,MATCH($C111,'Configuração'!$B$12:$B$41,0))&lt;&gt;$E111,"Tipo diferente do da categoria",IF(YEAR($A111)&lt;&gt;AnoPlanilha,"Fora do ano da planilha","OK")))))))))))</f>
        <v/>
      </c>
      <c r="H111" s="25">
        <f>IF(COUNTA($A111:$F111)=0,"",COUNTA($A111:$F111))</f>
        <v/>
      </c>
    </row>
    <row r="112">
      <c r="A112" s="24" t="n"/>
      <c r="B112" s="18" t="n"/>
      <c r="C112" s="18" t="n"/>
      <c r="D112" s="18" t="n"/>
      <c r="E112" s="19" t="n"/>
      <c r="F112" s="14" t="n"/>
      <c r="G112" s="20">
        <f>IF(COUNTA($A112:$F112)=0,"",IF($A112="","Falta a data",IF(NOT(ISNUMBER($A112)),"Data inválida: use 25/10/2026",IF($F112="","Falta o valor",IF(NOT(ISNUMBER($F112)),"Valor inválido: só números",IF($F112&lt;0,"Valor negativo: lance sem sinal e escolha o tipo",IF($E112="","Falta o tipo",IF($C112="","Sem categoria",IF(ISNA(MATCH($C112,'Configuração'!$B$12:$B$41,0)),"Categoria fora da lista",IF(INDEX('Configuração'!$C$12:$C$41,MATCH($C112,'Configuração'!$B$12:$B$41,0))&lt;&gt;$E112,"Tipo diferente do da categoria",IF(YEAR($A112)&lt;&gt;AnoPlanilha,"Fora do ano da planilha","OK")))))))))))</f>
        <v/>
      </c>
      <c r="H112" s="25">
        <f>IF(COUNTA($A112:$F112)=0,"",COUNTA($A112:$F112))</f>
        <v/>
      </c>
    </row>
    <row r="113">
      <c r="A113" s="24" t="n"/>
      <c r="B113" s="18" t="n"/>
      <c r="C113" s="18" t="n"/>
      <c r="D113" s="18" t="n"/>
      <c r="E113" s="19" t="n"/>
      <c r="F113" s="14" t="n"/>
      <c r="G113" s="20">
        <f>IF(COUNTA($A113:$F113)=0,"",IF($A113="","Falta a data",IF(NOT(ISNUMBER($A113)),"Data inválida: use 25/10/2026",IF($F113="","Falta o valor",IF(NOT(ISNUMBER($F113)),"Valor inválido: só números",IF($F113&lt;0,"Valor negativo: lance sem sinal e escolha o tipo",IF($E113="","Falta o tipo",IF($C113="","Sem categoria",IF(ISNA(MATCH($C113,'Configuração'!$B$12:$B$41,0)),"Categoria fora da lista",IF(INDEX('Configuração'!$C$12:$C$41,MATCH($C113,'Configuração'!$B$12:$B$41,0))&lt;&gt;$E113,"Tipo diferente do da categoria",IF(YEAR($A113)&lt;&gt;AnoPlanilha,"Fora do ano da planilha","OK")))))))))))</f>
        <v/>
      </c>
      <c r="H113" s="25">
        <f>IF(COUNTA($A113:$F113)=0,"",COUNTA($A113:$F113))</f>
        <v/>
      </c>
    </row>
    <row r="114">
      <c r="A114" s="24" t="n"/>
      <c r="B114" s="18" t="n"/>
      <c r="C114" s="18" t="n"/>
      <c r="D114" s="18" t="n"/>
      <c r="E114" s="19" t="n"/>
      <c r="F114" s="14" t="n"/>
      <c r="G114" s="20">
        <f>IF(COUNTA($A114:$F114)=0,"",IF($A114="","Falta a data",IF(NOT(ISNUMBER($A114)),"Data inválida: use 25/10/2026",IF($F114="","Falta o valor",IF(NOT(ISNUMBER($F114)),"Valor inválido: só números",IF($F114&lt;0,"Valor negativo: lance sem sinal e escolha o tipo",IF($E114="","Falta o tipo",IF($C114="","Sem categoria",IF(ISNA(MATCH($C114,'Configuração'!$B$12:$B$41,0)),"Categoria fora da lista",IF(INDEX('Configuração'!$C$12:$C$41,MATCH($C114,'Configuração'!$B$12:$B$41,0))&lt;&gt;$E114,"Tipo diferente do da categoria",IF(YEAR($A114)&lt;&gt;AnoPlanilha,"Fora do ano da planilha","OK")))))))))))</f>
        <v/>
      </c>
      <c r="H114" s="25">
        <f>IF(COUNTA($A114:$F114)=0,"",COUNTA($A114:$F114))</f>
        <v/>
      </c>
    </row>
    <row r="115">
      <c r="A115" s="24" t="n"/>
      <c r="B115" s="18" t="n"/>
      <c r="C115" s="18" t="n"/>
      <c r="D115" s="18" t="n"/>
      <c r="E115" s="19" t="n"/>
      <c r="F115" s="14" t="n"/>
      <c r="G115" s="20">
        <f>IF(COUNTA($A115:$F115)=0,"",IF($A115="","Falta a data",IF(NOT(ISNUMBER($A115)),"Data inválida: use 25/10/2026",IF($F115="","Falta o valor",IF(NOT(ISNUMBER($F115)),"Valor inválido: só números",IF($F115&lt;0,"Valor negativo: lance sem sinal e escolha o tipo",IF($E115="","Falta o tipo",IF($C115="","Sem categoria",IF(ISNA(MATCH($C115,'Configuração'!$B$12:$B$41,0)),"Categoria fora da lista",IF(INDEX('Configuração'!$C$12:$C$41,MATCH($C115,'Configuração'!$B$12:$B$41,0))&lt;&gt;$E115,"Tipo diferente do da categoria",IF(YEAR($A115)&lt;&gt;AnoPlanilha,"Fora do ano da planilha","OK")))))))))))</f>
        <v/>
      </c>
      <c r="H115" s="25">
        <f>IF(COUNTA($A115:$F115)=0,"",COUNTA($A115:$F115))</f>
        <v/>
      </c>
    </row>
    <row r="116">
      <c r="A116" s="24" t="n"/>
      <c r="B116" s="18" t="n"/>
      <c r="C116" s="18" t="n"/>
      <c r="D116" s="18" t="n"/>
      <c r="E116" s="19" t="n"/>
      <c r="F116" s="14" t="n"/>
      <c r="G116" s="20">
        <f>IF(COUNTA($A116:$F116)=0,"",IF($A116="","Falta a data",IF(NOT(ISNUMBER($A116)),"Data inválida: use 25/10/2026",IF($F116="","Falta o valor",IF(NOT(ISNUMBER($F116)),"Valor inválido: só números",IF($F116&lt;0,"Valor negativo: lance sem sinal e escolha o tipo",IF($E116="","Falta o tipo",IF($C116="","Sem categoria",IF(ISNA(MATCH($C116,'Configuração'!$B$12:$B$41,0)),"Categoria fora da lista",IF(INDEX('Configuração'!$C$12:$C$41,MATCH($C116,'Configuração'!$B$12:$B$41,0))&lt;&gt;$E116,"Tipo diferente do da categoria",IF(YEAR($A116)&lt;&gt;AnoPlanilha,"Fora do ano da planilha","OK")))))))))))</f>
        <v/>
      </c>
      <c r="H116" s="25">
        <f>IF(COUNTA($A116:$F116)=0,"",COUNTA($A116:$F116))</f>
        <v/>
      </c>
    </row>
    <row r="117">
      <c r="A117" s="24" t="n"/>
      <c r="B117" s="18" t="n"/>
      <c r="C117" s="18" t="n"/>
      <c r="D117" s="18" t="n"/>
      <c r="E117" s="19" t="n"/>
      <c r="F117" s="14" t="n"/>
      <c r="G117" s="20">
        <f>IF(COUNTA($A117:$F117)=0,"",IF($A117="","Falta a data",IF(NOT(ISNUMBER($A117)),"Data inválida: use 25/10/2026",IF($F117="","Falta o valor",IF(NOT(ISNUMBER($F117)),"Valor inválido: só números",IF($F117&lt;0,"Valor negativo: lance sem sinal e escolha o tipo",IF($E117="","Falta o tipo",IF($C117="","Sem categoria",IF(ISNA(MATCH($C117,'Configuração'!$B$12:$B$41,0)),"Categoria fora da lista",IF(INDEX('Configuração'!$C$12:$C$41,MATCH($C117,'Configuração'!$B$12:$B$41,0))&lt;&gt;$E117,"Tipo diferente do da categoria",IF(YEAR($A117)&lt;&gt;AnoPlanilha,"Fora do ano da planilha","OK")))))))))))</f>
        <v/>
      </c>
      <c r="H117" s="25">
        <f>IF(COUNTA($A117:$F117)=0,"",COUNTA($A117:$F117))</f>
        <v/>
      </c>
    </row>
    <row r="118">
      <c r="A118" s="24" t="n"/>
      <c r="B118" s="18" t="n"/>
      <c r="C118" s="18" t="n"/>
      <c r="D118" s="18" t="n"/>
      <c r="E118" s="19" t="n"/>
      <c r="F118" s="14" t="n"/>
      <c r="G118" s="20">
        <f>IF(COUNTA($A118:$F118)=0,"",IF($A118="","Falta a data",IF(NOT(ISNUMBER($A118)),"Data inválida: use 25/10/2026",IF($F118="","Falta o valor",IF(NOT(ISNUMBER($F118)),"Valor inválido: só números",IF($F118&lt;0,"Valor negativo: lance sem sinal e escolha o tipo",IF($E118="","Falta o tipo",IF($C118="","Sem categoria",IF(ISNA(MATCH($C118,'Configuração'!$B$12:$B$41,0)),"Categoria fora da lista",IF(INDEX('Configuração'!$C$12:$C$41,MATCH($C118,'Configuração'!$B$12:$B$41,0))&lt;&gt;$E118,"Tipo diferente do da categoria",IF(YEAR($A118)&lt;&gt;AnoPlanilha,"Fora do ano da planilha","OK")))))))))))</f>
        <v/>
      </c>
      <c r="H118" s="25">
        <f>IF(COUNTA($A118:$F118)=0,"",COUNTA($A118:$F118))</f>
        <v/>
      </c>
    </row>
    <row r="119">
      <c r="A119" s="24" t="n"/>
      <c r="B119" s="18" t="n"/>
      <c r="C119" s="18" t="n"/>
      <c r="D119" s="18" t="n"/>
      <c r="E119" s="19" t="n"/>
      <c r="F119" s="14" t="n"/>
      <c r="G119" s="20">
        <f>IF(COUNTA($A119:$F119)=0,"",IF($A119="","Falta a data",IF(NOT(ISNUMBER($A119)),"Data inválida: use 25/10/2026",IF($F119="","Falta o valor",IF(NOT(ISNUMBER($F119)),"Valor inválido: só números",IF($F119&lt;0,"Valor negativo: lance sem sinal e escolha o tipo",IF($E119="","Falta o tipo",IF($C119="","Sem categoria",IF(ISNA(MATCH($C119,'Configuração'!$B$12:$B$41,0)),"Categoria fora da lista",IF(INDEX('Configuração'!$C$12:$C$41,MATCH($C119,'Configuração'!$B$12:$B$41,0))&lt;&gt;$E119,"Tipo diferente do da categoria",IF(YEAR($A119)&lt;&gt;AnoPlanilha,"Fora do ano da planilha","OK")))))))))))</f>
        <v/>
      </c>
      <c r="H119" s="25">
        <f>IF(COUNTA($A119:$F119)=0,"",COUNTA($A119:$F119))</f>
        <v/>
      </c>
    </row>
    <row r="120">
      <c r="A120" s="24" t="n"/>
      <c r="B120" s="18" t="n"/>
      <c r="C120" s="18" t="n"/>
      <c r="D120" s="18" t="n"/>
      <c r="E120" s="19" t="n"/>
      <c r="F120" s="14" t="n"/>
      <c r="G120" s="20">
        <f>IF(COUNTA($A120:$F120)=0,"",IF($A120="","Falta a data",IF(NOT(ISNUMBER($A120)),"Data inválida: use 25/10/2026",IF($F120="","Falta o valor",IF(NOT(ISNUMBER($F120)),"Valor inválido: só números",IF($F120&lt;0,"Valor negativo: lance sem sinal e escolha o tipo",IF($E120="","Falta o tipo",IF($C120="","Sem categoria",IF(ISNA(MATCH($C120,'Configuração'!$B$12:$B$41,0)),"Categoria fora da lista",IF(INDEX('Configuração'!$C$12:$C$41,MATCH($C120,'Configuração'!$B$12:$B$41,0))&lt;&gt;$E120,"Tipo diferente do da categoria",IF(YEAR($A120)&lt;&gt;AnoPlanilha,"Fora do ano da planilha","OK")))))))))))</f>
        <v/>
      </c>
      <c r="H120" s="25">
        <f>IF(COUNTA($A120:$F120)=0,"",COUNTA($A120:$F120))</f>
        <v/>
      </c>
    </row>
    <row r="121">
      <c r="A121" s="24" t="n"/>
      <c r="B121" s="18" t="n"/>
      <c r="C121" s="18" t="n"/>
      <c r="D121" s="18" t="n"/>
      <c r="E121" s="19" t="n"/>
      <c r="F121" s="14" t="n"/>
      <c r="G121" s="20">
        <f>IF(COUNTA($A121:$F121)=0,"",IF($A121="","Falta a data",IF(NOT(ISNUMBER($A121)),"Data inválida: use 25/10/2026",IF($F121="","Falta o valor",IF(NOT(ISNUMBER($F121)),"Valor inválido: só números",IF($F121&lt;0,"Valor negativo: lance sem sinal e escolha o tipo",IF($E121="","Falta o tipo",IF($C121="","Sem categoria",IF(ISNA(MATCH($C121,'Configuração'!$B$12:$B$41,0)),"Categoria fora da lista",IF(INDEX('Configuração'!$C$12:$C$41,MATCH($C121,'Configuração'!$B$12:$B$41,0))&lt;&gt;$E121,"Tipo diferente do da categoria",IF(YEAR($A121)&lt;&gt;AnoPlanilha,"Fora do ano da planilha","OK")))))))))))</f>
        <v/>
      </c>
      <c r="H121" s="25">
        <f>IF(COUNTA($A121:$F121)=0,"",COUNTA($A121:$F121))</f>
        <v/>
      </c>
    </row>
    <row r="122">
      <c r="A122" s="24" t="n"/>
      <c r="B122" s="18" t="n"/>
      <c r="C122" s="18" t="n"/>
      <c r="D122" s="18" t="n"/>
      <c r="E122" s="19" t="n"/>
      <c r="F122" s="14" t="n"/>
      <c r="G122" s="20">
        <f>IF(COUNTA($A122:$F122)=0,"",IF($A122="","Falta a data",IF(NOT(ISNUMBER($A122)),"Data inválida: use 25/10/2026",IF($F122="","Falta o valor",IF(NOT(ISNUMBER($F122)),"Valor inválido: só números",IF($F122&lt;0,"Valor negativo: lance sem sinal e escolha o tipo",IF($E122="","Falta o tipo",IF($C122="","Sem categoria",IF(ISNA(MATCH($C122,'Configuração'!$B$12:$B$41,0)),"Categoria fora da lista",IF(INDEX('Configuração'!$C$12:$C$41,MATCH($C122,'Configuração'!$B$12:$B$41,0))&lt;&gt;$E122,"Tipo diferente do da categoria",IF(YEAR($A122)&lt;&gt;AnoPlanilha,"Fora do ano da planilha","OK")))))))))))</f>
        <v/>
      </c>
      <c r="H122" s="25">
        <f>IF(COUNTA($A122:$F122)=0,"",COUNTA($A122:$F122))</f>
        <v/>
      </c>
    </row>
    <row r="123">
      <c r="A123" s="24" t="n"/>
      <c r="B123" s="18" t="n"/>
      <c r="C123" s="18" t="n"/>
      <c r="D123" s="18" t="n"/>
      <c r="E123" s="19" t="n"/>
      <c r="F123" s="14" t="n"/>
      <c r="G123" s="20">
        <f>IF(COUNTA($A123:$F123)=0,"",IF($A123="","Falta a data",IF(NOT(ISNUMBER($A123)),"Data inválida: use 25/10/2026",IF($F123="","Falta o valor",IF(NOT(ISNUMBER($F123)),"Valor inválido: só números",IF($F123&lt;0,"Valor negativo: lance sem sinal e escolha o tipo",IF($E123="","Falta o tipo",IF($C123="","Sem categoria",IF(ISNA(MATCH($C123,'Configuração'!$B$12:$B$41,0)),"Categoria fora da lista",IF(INDEX('Configuração'!$C$12:$C$41,MATCH($C123,'Configuração'!$B$12:$B$41,0))&lt;&gt;$E123,"Tipo diferente do da categoria",IF(YEAR($A123)&lt;&gt;AnoPlanilha,"Fora do ano da planilha","OK")))))))))))</f>
        <v/>
      </c>
      <c r="H123" s="25">
        <f>IF(COUNTA($A123:$F123)=0,"",COUNTA($A123:$F123))</f>
        <v/>
      </c>
    </row>
    <row r="124">
      <c r="A124" s="24" t="n"/>
      <c r="B124" s="18" t="n"/>
      <c r="C124" s="18" t="n"/>
      <c r="D124" s="18" t="n"/>
      <c r="E124" s="19" t="n"/>
      <c r="F124" s="14" t="n"/>
      <c r="G124" s="20">
        <f>IF(COUNTA($A124:$F124)=0,"",IF($A124="","Falta a data",IF(NOT(ISNUMBER($A124)),"Data inválida: use 25/10/2026",IF($F124="","Falta o valor",IF(NOT(ISNUMBER($F124)),"Valor inválido: só números",IF($F124&lt;0,"Valor negativo: lance sem sinal e escolha o tipo",IF($E124="","Falta o tipo",IF($C124="","Sem categoria",IF(ISNA(MATCH($C124,'Configuração'!$B$12:$B$41,0)),"Categoria fora da lista",IF(INDEX('Configuração'!$C$12:$C$41,MATCH($C124,'Configuração'!$B$12:$B$41,0))&lt;&gt;$E124,"Tipo diferente do da categoria",IF(YEAR($A124)&lt;&gt;AnoPlanilha,"Fora do ano da planilha","OK")))))))))))</f>
        <v/>
      </c>
      <c r="H124" s="25">
        <f>IF(COUNTA($A124:$F124)=0,"",COUNTA($A124:$F124))</f>
        <v/>
      </c>
    </row>
    <row r="125">
      <c r="A125" s="24" t="n"/>
      <c r="B125" s="18" t="n"/>
      <c r="C125" s="18" t="n"/>
      <c r="D125" s="18" t="n"/>
      <c r="E125" s="19" t="n"/>
      <c r="F125" s="14" t="n"/>
      <c r="G125" s="20">
        <f>IF(COUNTA($A125:$F125)=0,"",IF($A125="","Falta a data",IF(NOT(ISNUMBER($A125)),"Data inválida: use 25/10/2026",IF($F125="","Falta o valor",IF(NOT(ISNUMBER($F125)),"Valor inválido: só números",IF($F125&lt;0,"Valor negativo: lance sem sinal e escolha o tipo",IF($E125="","Falta o tipo",IF($C125="","Sem categoria",IF(ISNA(MATCH($C125,'Configuração'!$B$12:$B$41,0)),"Categoria fora da lista",IF(INDEX('Configuração'!$C$12:$C$41,MATCH($C125,'Configuração'!$B$12:$B$41,0))&lt;&gt;$E125,"Tipo diferente do da categoria",IF(YEAR($A125)&lt;&gt;AnoPlanilha,"Fora do ano da planilha","OK")))))))))))</f>
        <v/>
      </c>
      <c r="H125" s="25">
        <f>IF(COUNTA($A125:$F125)=0,"",COUNTA($A125:$F125))</f>
        <v/>
      </c>
    </row>
    <row r="126">
      <c r="A126" s="24" t="n"/>
      <c r="B126" s="18" t="n"/>
      <c r="C126" s="18" t="n"/>
      <c r="D126" s="18" t="n"/>
      <c r="E126" s="19" t="n"/>
      <c r="F126" s="14" t="n"/>
      <c r="G126" s="20">
        <f>IF(COUNTA($A126:$F126)=0,"",IF($A126="","Falta a data",IF(NOT(ISNUMBER($A126)),"Data inválida: use 25/10/2026",IF($F126="","Falta o valor",IF(NOT(ISNUMBER($F126)),"Valor inválido: só números",IF($F126&lt;0,"Valor negativo: lance sem sinal e escolha o tipo",IF($E126="","Falta o tipo",IF($C126="","Sem categoria",IF(ISNA(MATCH($C126,'Configuração'!$B$12:$B$41,0)),"Categoria fora da lista",IF(INDEX('Configuração'!$C$12:$C$41,MATCH($C126,'Configuração'!$B$12:$B$41,0))&lt;&gt;$E126,"Tipo diferente do da categoria",IF(YEAR($A126)&lt;&gt;AnoPlanilha,"Fora do ano da planilha","OK")))))))))))</f>
        <v/>
      </c>
      <c r="H126" s="25">
        <f>IF(COUNTA($A126:$F126)=0,"",COUNTA($A126:$F126))</f>
        <v/>
      </c>
    </row>
    <row r="127">
      <c r="A127" s="24" t="n"/>
      <c r="B127" s="18" t="n"/>
      <c r="C127" s="18" t="n"/>
      <c r="D127" s="18" t="n"/>
      <c r="E127" s="19" t="n"/>
      <c r="F127" s="14" t="n"/>
      <c r="G127" s="20">
        <f>IF(COUNTA($A127:$F127)=0,"",IF($A127="","Falta a data",IF(NOT(ISNUMBER($A127)),"Data inválida: use 25/10/2026",IF($F127="","Falta o valor",IF(NOT(ISNUMBER($F127)),"Valor inválido: só números",IF($F127&lt;0,"Valor negativo: lance sem sinal e escolha o tipo",IF($E127="","Falta o tipo",IF($C127="","Sem categoria",IF(ISNA(MATCH($C127,'Configuração'!$B$12:$B$41,0)),"Categoria fora da lista",IF(INDEX('Configuração'!$C$12:$C$41,MATCH($C127,'Configuração'!$B$12:$B$41,0))&lt;&gt;$E127,"Tipo diferente do da categoria",IF(YEAR($A127)&lt;&gt;AnoPlanilha,"Fora do ano da planilha","OK")))))))))))</f>
        <v/>
      </c>
      <c r="H127" s="25">
        <f>IF(COUNTA($A127:$F127)=0,"",COUNTA($A127:$F127))</f>
        <v/>
      </c>
    </row>
    <row r="128">
      <c r="A128" s="24" t="n"/>
      <c r="B128" s="18" t="n"/>
      <c r="C128" s="18" t="n"/>
      <c r="D128" s="18" t="n"/>
      <c r="E128" s="19" t="n"/>
      <c r="F128" s="14" t="n"/>
      <c r="G128" s="20">
        <f>IF(COUNTA($A128:$F128)=0,"",IF($A128="","Falta a data",IF(NOT(ISNUMBER($A128)),"Data inválida: use 25/10/2026",IF($F128="","Falta o valor",IF(NOT(ISNUMBER($F128)),"Valor inválido: só números",IF($F128&lt;0,"Valor negativo: lance sem sinal e escolha o tipo",IF($E128="","Falta o tipo",IF($C128="","Sem categoria",IF(ISNA(MATCH($C128,'Configuração'!$B$12:$B$41,0)),"Categoria fora da lista",IF(INDEX('Configuração'!$C$12:$C$41,MATCH($C128,'Configuração'!$B$12:$B$41,0))&lt;&gt;$E128,"Tipo diferente do da categoria",IF(YEAR($A128)&lt;&gt;AnoPlanilha,"Fora do ano da planilha","OK")))))))))))</f>
        <v/>
      </c>
      <c r="H128" s="25">
        <f>IF(COUNTA($A128:$F128)=0,"",COUNTA($A128:$F128))</f>
        <v/>
      </c>
    </row>
    <row r="129">
      <c r="A129" s="24" t="n"/>
      <c r="B129" s="18" t="n"/>
      <c r="C129" s="18" t="n"/>
      <c r="D129" s="18" t="n"/>
      <c r="E129" s="19" t="n"/>
      <c r="F129" s="14" t="n"/>
      <c r="G129" s="20">
        <f>IF(COUNTA($A129:$F129)=0,"",IF($A129="","Falta a data",IF(NOT(ISNUMBER($A129)),"Data inválida: use 25/10/2026",IF($F129="","Falta o valor",IF(NOT(ISNUMBER($F129)),"Valor inválido: só números",IF($F129&lt;0,"Valor negativo: lance sem sinal e escolha o tipo",IF($E129="","Falta o tipo",IF($C129="","Sem categoria",IF(ISNA(MATCH($C129,'Configuração'!$B$12:$B$41,0)),"Categoria fora da lista",IF(INDEX('Configuração'!$C$12:$C$41,MATCH($C129,'Configuração'!$B$12:$B$41,0))&lt;&gt;$E129,"Tipo diferente do da categoria",IF(YEAR($A129)&lt;&gt;AnoPlanilha,"Fora do ano da planilha","OK")))))))))))</f>
        <v/>
      </c>
      <c r="H129" s="25">
        <f>IF(COUNTA($A129:$F129)=0,"",COUNTA($A129:$F129))</f>
        <v/>
      </c>
    </row>
    <row r="130">
      <c r="A130" s="24" t="n"/>
      <c r="B130" s="18" t="n"/>
      <c r="C130" s="18" t="n"/>
      <c r="D130" s="18" t="n"/>
      <c r="E130" s="19" t="n"/>
      <c r="F130" s="14" t="n"/>
      <c r="G130" s="20">
        <f>IF(COUNTA($A130:$F130)=0,"",IF($A130="","Falta a data",IF(NOT(ISNUMBER($A130)),"Data inválida: use 25/10/2026",IF($F130="","Falta o valor",IF(NOT(ISNUMBER($F130)),"Valor inválido: só números",IF($F130&lt;0,"Valor negativo: lance sem sinal e escolha o tipo",IF($E130="","Falta o tipo",IF($C130="","Sem categoria",IF(ISNA(MATCH($C130,'Configuração'!$B$12:$B$41,0)),"Categoria fora da lista",IF(INDEX('Configuração'!$C$12:$C$41,MATCH($C130,'Configuração'!$B$12:$B$41,0))&lt;&gt;$E130,"Tipo diferente do da categoria",IF(YEAR($A130)&lt;&gt;AnoPlanilha,"Fora do ano da planilha","OK")))))))))))</f>
        <v/>
      </c>
      <c r="H130" s="25">
        <f>IF(COUNTA($A130:$F130)=0,"",COUNTA($A130:$F130))</f>
        <v/>
      </c>
    </row>
    <row r="131">
      <c r="A131" s="24" t="n"/>
      <c r="B131" s="18" t="n"/>
      <c r="C131" s="18" t="n"/>
      <c r="D131" s="18" t="n"/>
      <c r="E131" s="19" t="n"/>
      <c r="F131" s="14" t="n"/>
      <c r="G131" s="20">
        <f>IF(COUNTA($A131:$F131)=0,"",IF($A131="","Falta a data",IF(NOT(ISNUMBER($A131)),"Data inválida: use 25/10/2026",IF($F131="","Falta o valor",IF(NOT(ISNUMBER($F131)),"Valor inválido: só números",IF($F131&lt;0,"Valor negativo: lance sem sinal e escolha o tipo",IF($E131="","Falta o tipo",IF($C131="","Sem categoria",IF(ISNA(MATCH($C131,'Configuração'!$B$12:$B$41,0)),"Categoria fora da lista",IF(INDEX('Configuração'!$C$12:$C$41,MATCH($C131,'Configuração'!$B$12:$B$41,0))&lt;&gt;$E131,"Tipo diferente do da categoria",IF(YEAR($A131)&lt;&gt;AnoPlanilha,"Fora do ano da planilha","OK")))))))))))</f>
        <v/>
      </c>
      <c r="H131" s="25">
        <f>IF(COUNTA($A131:$F131)=0,"",COUNTA($A131:$F131))</f>
        <v/>
      </c>
    </row>
    <row r="132">
      <c r="A132" s="24" t="n"/>
      <c r="B132" s="18" t="n"/>
      <c r="C132" s="18" t="n"/>
      <c r="D132" s="18" t="n"/>
      <c r="E132" s="19" t="n"/>
      <c r="F132" s="14" t="n"/>
      <c r="G132" s="20">
        <f>IF(COUNTA($A132:$F132)=0,"",IF($A132="","Falta a data",IF(NOT(ISNUMBER($A132)),"Data inválida: use 25/10/2026",IF($F132="","Falta o valor",IF(NOT(ISNUMBER($F132)),"Valor inválido: só números",IF($F132&lt;0,"Valor negativo: lance sem sinal e escolha o tipo",IF($E132="","Falta o tipo",IF($C132="","Sem categoria",IF(ISNA(MATCH($C132,'Configuração'!$B$12:$B$41,0)),"Categoria fora da lista",IF(INDEX('Configuração'!$C$12:$C$41,MATCH($C132,'Configuração'!$B$12:$B$41,0))&lt;&gt;$E132,"Tipo diferente do da categoria",IF(YEAR($A132)&lt;&gt;AnoPlanilha,"Fora do ano da planilha","OK")))))))))))</f>
        <v/>
      </c>
      <c r="H132" s="25">
        <f>IF(COUNTA($A132:$F132)=0,"",COUNTA($A132:$F132))</f>
        <v/>
      </c>
    </row>
    <row r="133">
      <c r="A133" s="24" t="n"/>
      <c r="B133" s="18" t="n"/>
      <c r="C133" s="18" t="n"/>
      <c r="D133" s="18" t="n"/>
      <c r="E133" s="19" t="n"/>
      <c r="F133" s="14" t="n"/>
      <c r="G133" s="20">
        <f>IF(COUNTA($A133:$F133)=0,"",IF($A133="","Falta a data",IF(NOT(ISNUMBER($A133)),"Data inválida: use 25/10/2026",IF($F133="","Falta o valor",IF(NOT(ISNUMBER($F133)),"Valor inválido: só números",IF($F133&lt;0,"Valor negativo: lance sem sinal e escolha o tipo",IF($E133="","Falta o tipo",IF($C133="","Sem categoria",IF(ISNA(MATCH($C133,'Configuração'!$B$12:$B$41,0)),"Categoria fora da lista",IF(INDEX('Configuração'!$C$12:$C$41,MATCH($C133,'Configuração'!$B$12:$B$41,0))&lt;&gt;$E133,"Tipo diferente do da categoria",IF(YEAR($A133)&lt;&gt;AnoPlanilha,"Fora do ano da planilha","OK")))))))))))</f>
        <v/>
      </c>
      <c r="H133" s="25">
        <f>IF(COUNTA($A133:$F133)=0,"",COUNTA($A133:$F133))</f>
        <v/>
      </c>
    </row>
    <row r="134">
      <c r="A134" s="24" t="n"/>
      <c r="B134" s="18" t="n"/>
      <c r="C134" s="18" t="n"/>
      <c r="D134" s="18" t="n"/>
      <c r="E134" s="19" t="n"/>
      <c r="F134" s="14" t="n"/>
      <c r="G134" s="20">
        <f>IF(COUNTA($A134:$F134)=0,"",IF($A134="","Falta a data",IF(NOT(ISNUMBER($A134)),"Data inválida: use 25/10/2026",IF($F134="","Falta o valor",IF(NOT(ISNUMBER($F134)),"Valor inválido: só números",IF($F134&lt;0,"Valor negativo: lance sem sinal e escolha o tipo",IF($E134="","Falta o tipo",IF($C134="","Sem categoria",IF(ISNA(MATCH($C134,'Configuração'!$B$12:$B$41,0)),"Categoria fora da lista",IF(INDEX('Configuração'!$C$12:$C$41,MATCH($C134,'Configuração'!$B$12:$B$41,0))&lt;&gt;$E134,"Tipo diferente do da categoria",IF(YEAR($A134)&lt;&gt;AnoPlanilha,"Fora do ano da planilha","OK")))))))))))</f>
        <v/>
      </c>
      <c r="H134" s="25">
        <f>IF(COUNTA($A134:$F134)=0,"",COUNTA($A134:$F134))</f>
        <v/>
      </c>
    </row>
    <row r="135">
      <c r="A135" s="24" t="n"/>
      <c r="B135" s="18" t="n"/>
      <c r="C135" s="18" t="n"/>
      <c r="D135" s="18" t="n"/>
      <c r="E135" s="19" t="n"/>
      <c r="F135" s="14" t="n"/>
      <c r="G135" s="20">
        <f>IF(COUNTA($A135:$F135)=0,"",IF($A135="","Falta a data",IF(NOT(ISNUMBER($A135)),"Data inválida: use 25/10/2026",IF($F135="","Falta o valor",IF(NOT(ISNUMBER($F135)),"Valor inválido: só números",IF($F135&lt;0,"Valor negativo: lance sem sinal e escolha o tipo",IF($E135="","Falta o tipo",IF($C135="","Sem categoria",IF(ISNA(MATCH($C135,'Configuração'!$B$12:$B$41,0)),"Categoria fora da lista",IF(INDEX('Configuração'!$C$12:$C$41,MATCH($C135,'Configuração'!$B$12:$B$41,0))&lt;&gt;$E135,"Tipo diferente do da categoria",IF(YEAR($A135)&lt;&gt;AnoPlanilha,"Fora do ano da planilha","OK")))))))))))</f>
        <v/>
      </c>
      <c r="H135" s="25">
        <f>IF(COUNTA($A135:$F135)=0,"",COUNTA($A135:$F135))</f>
        <v/>
      </c>
    </row>
    <row r="136">
      <c r="A136" s="24" t="n"/>
      <c r="B136" s="18" t="n"/>
      <c r="C136" s="18" t="n"/>
      <c r="D136" s="18" t="n"/>
      <c r="E136" s="19" t="n"/>
      <c r="F136" s="14" t="n"/>
      <c r="G136" s="20">
        <f>IF(COUNTA($A136:$F136)=0,"",IF($A136="","Falta a data",IF(NOT(ISNUMBER($A136)),"Data inválida: use 25/10/2026",IF($F136="","Falta o valor",IF(NOT(ISNUMBER($F136)),"Valor inválido: só números",IF($F136&lt;0,"Valor negativo: lance sem sinal e escolha o tipo",IF($E136="","Falta o tipo",IF($C136="","Sem categoria",IF(ISNA(MATCH($C136,'Configuração'!$B$12:$B$41,0)),"Categoria fora da lista",IF(INDEX('Configuração'!$C$12:$C$41,MATCH($C136,'Configuração'!$B$12:$B$41,0))&lt;&gt;$E136,"Tipo diferente do da categoria",IF(YEAR($A136)&lt;&gt;AnoPlanilha,"Fora do ano da planilha","OK")))))))))))</f>
        <v/>
      </c>
      <c r="H136" s="25">
        <f>IF(COUNTA($A136:$F136)=0,"",COUNTA($A136:$F136))</f>
        <v/>
      </c>
    </row>
    <row r="137">
      <c r="A137" s="24" t="n"/>
      <c r="B137" s="18" t="n"/>
      <c r="C137" s="18" t="n"/>
      <c r="D137" s="18" t="n"/>
      <c r="E137" s="19" t="n"/>
      <c r="F137" s="14" t="n"/>
      <c r="G137" s="20">
        <f>IF(COUNTA($A137:$F137)=0,"",IF($A137="","Falta a data",IF(NOT(ISNUMBER($A137)),"Data inválida: use 25/10/2026",IF($F137="","Falta o valor",IF(NOT(ISNUMBER($F137)),"Valor inválido: só números",IF($F137&lt;0,"Valor negativo: lance sem sinal e escolha o tipo",IF($E137="","Falta o tipo",IF($C137="","Sem categoria",IF(ISNA(MATCH($C137,'Configuração'!$B$12:$B$41,0)),"Categoria fora da lista",IF(INDEX('Configuração'!$C$12:$C$41,MATCH($C137,'Configuração'!$B$12:$B$41,0))&lt;&gt;$E137,"Tipo diferente do da categoria",IF(YEAR($A137)&lt;&gt;AnoPlanilha,"Fora do ano da planilha","OK")))))))))))</f>
        <v/>
      </c>
      <c r="H137" s="25">
        <f>IF(COUNTA($A137:$F137)=0,"",COUNTA($A137:$F137))</f>
        <v/>
      </c>
    </row>
    <row r="138">
      <c r="A138" s="24" t="n"/>
      <c r="B138" s="18" t="n"/>
      <c r="C138" s="18" t="n"/>
      <c r="D138" s="18" t="n"/>
      <c r="E138" s="19" t="n"/>
      <c r="F138" s="14" t="n"/>
      <c r="G138" s="20">
        <f>IF(COUNTA($A138:$F138)=0,"",IF($A138="","Falta a data",IF(NOT(ISNUMBER($A138)),"Data inválida: use 25/10/2026",IF($F138="","Falta o valor",IF(NOT(ISNUMBER($F138)),"Valor inválido: só números",IF($F138&lt;0,"Valor negativo: lance sem sinal e escolha o tipo",IF($E138="","Falta o tipo",IF($C138="","Sem categoria",IF(ISNA(MATCH($C138,'Configuração'!$B$12:$B$41,0)),"Categoria fora da lista",IF(INDEX('Configuração'!$C$12:$C$41,MATCH($C138,'Configuração'!$B$12:$B$41,0))&lt;&gt;$E138,"Tipo diferente do da categoria",IF(YEAR($A138)&lt;&gt;AnoPlanilha,"Fora do ano da planilha","OK")))))))))))</f>
        <v/>
      </c>
      <c r="H138" s="25">
        <f>IF(COUNTA($A138:$F138)=0,"",COUNTA($A138:$F138))</f>
        <v/>
      </c>
    </row>
    <row r="139">
      <c r="A139" s="24" t="n"/>
      <c r="B139" s="18" t="n"/>
      <c r="C139" s="18" t="n"/>
      <c r="D139" s="18" t="n"/>
      <c r="E139" s="19" t="n"/>
      <c r="F139" s="14" t="n"/>
      <c r="G139" s="20">
        <f>IF(COUNTA($A139:$F139)=0,"",IF($A139="","Falta a data",IF(NOT(ISNUMBER($A139)),"Data inválida: use 25/10/2026",IF($F139="","Falta o valor",IF(NOT(ISNUMBER($F139)),"Valor inválido: só números",IF($F139&lt;0,"Valor negativo: lance sem sinal e escolha o tipo",IF($E139="","Falta o tipo",IF($C139="","Sem categoria",IF(ISNA(MATCH($C139,'Configuração'!$B$12:$B$41,0)),"Categoria fora da lista",IF(INDEX('Configuração'!$C$12:$C$41,MATCH($C139,'Configuração'!$B$12:$B$41,0))&lt;&gt;$E139,"Tipo diferente do da categoria",IF(YEAR($A139)&lt;&gt;AnoPlanilha,"Fora do ano da planilha","OK")))))))))))</f>
        <v/>
      </c>
      <c r="H139" s="25">
        <f>IF(COUNTA($A139:$F139)=0,"",COUNTA($A139:$F139))</f>
        <v/>
      </c>
    </row>
    <row r="140">
      <c r="A140" s="24" t="n"/>
      <c r="B140" s="18" t="n"/>
      <c r="C140" s="18" t="n"/>
      <c r="D140" s="18" t="n"/>
      <c r="E140" s="19" t="n"/>
      <c r="F140" s="14" t="n"/>
      <c r="G140" s="20">
        <f>IF(COUNTA($A140:$F140)=0,"",IF($A140="","Falta a data",IF(NOT(ISNUMBER($A140)),"Data inválida: use 25/10/2026",IF($F140="","Falta o valor",IF(NOT(ISNUMBER($F140)),"Valor inválido: só números",IF($F140&lt;0,"Valor negativo: lance sem sinal e escolha o tipo",IF($E140="","Falta o tipo",IF($C140="","Sem categoria",IF(ISNA(MATCH($C140,'Configuração'!$B$12:$B$41,0)),"Categoria fora da lista",IF(INDEX('Configuração'!$C$12:$C$41,MATCH($C140,'Configuração'!$B$12:$B$41,0))&lt;&gt;$E140,"Tipo diferente do da categoria",IF(YEAR($A140)&lt;&gt;AnoPlanilha,"Fora do ano da planilha","OK")))))))))))</f>
        <v/>
      </c>
      <c r="H140" s="25">
        <f>IF(COUNTA($A140:$F140)=0,"",COUNTA($A140:$F140))</f>
        <v/>
      </c>
    </row>
    <row r="141">
      <c r="A141" s="24" t="n"/>
      <c r="B141" s="18" t="n"/>
      <c r="C141" s="18" t="n"/>
      <c r="D141" s="18" t="n"/>
      <c r="E141" s="19" t="n"/>
      <c r="F141" s="14" t="n"/>
      <c r="G141" s="20">
        <f>IF(COUNTA($A141:$F141)=0,"",IF($A141="","Falta a data",IF(NOT(ISNUMBER($A141)),"Data inválida: use 25/10/2026",IF($F141="","Falta o valor",IF(NOT(ISNUMBER($F141)),"Valor inválido: só números",IF($F141&lt;0,"Valor negativo: lance sem sinal e escolha o tipo",IF($E141="","Falta o tipo",IF($C141="","Sem categoria",IF(ISNA(MATCH($C141,'Configuração'!$B$12:$B$41,0)),"Categoria fora da lista",IF(INDEX('Configuração'!$C$12:$C$41,MATCH($C141,'Configuração'!$B$12:$B$41,0))&lt;&gt;$E141,"Tipo diferente do da categoria",IF(YEAR($A141)&lt;&gt;AnoPlanilha,"Fora do ano da planilha","OK")))))))))))</f>
        <v/>
      </c>
      <c r="H141" s="25">
        <f>IF(COUNTA($A141:$F141)=0,"",COUNTA($A141:$F141))</f>
        <v/>
      </c>
    </row>
    <row r="142">
      <c r="A142" s="24" t="n"/>
      <c r="B142" s="18" t="n"/>
      <c r="C142" s="18" t="n"/>
      <c r="D142" s="18" t="n"/>
      <c r="E142" s="19" t="n"/>
      <c r="F142" s="14" t="n"/>
      <c r="G142" s="20">
        <f>IF(COUNTA($A142:$F142)=0,"",IF($A142="","Falta a data",IF(NOT(ISNUMBER($A142)),"Data inválida: use 25/10/2026",IF($F142="","Falta o valor",IF(NOT(ISNUMBER($F142)),"Valor inválido: só números",IF($F142&lt;0,"Valor negativo: lance sem sinal e escolha o tipo",IF($E142="","Falta o tipo",IF($C142="","Sem categoria",IF(ISNA(MATCH($C142,'Configuração'!$B$12:$B$41,0)),"Categoria fora da lista",IF(INDEX('Configuração'!$C$12:$C$41,MATCH($C142,'Configuração'!$B$12:$B$41,0))&lt;&gt;$E142,"Tipo diferente do da categoria",IF(YEAR($A142)&lt;&gt;AnoPlanilha,"Fora do ano da planilha","OK")))))))))))</f>
        <v/>
      </c>
      <c r="H142" s="25">
        <f>IF(COUNTA($A142:$F142)=0,"",COUNTA($A142:$F142))</f>
        <v/>
      </c>
    </row>
    <row r="143">
      <c r="A143" s="24" t="n"/>
      <c r="B143" s="18" t="n"/>
      <c r="C143" s="18" t="n"/>
      <c r="D143" s="18" t="n"/>
      <c r="E143" s="19" t="n"/>
      <c r="F143" s="14" t="n"/>
      <c r="G143" s="20">
        <f>IF(COUNTA($A143:$F143)=0,"",IF($A143="","Falta a data",IF(NOT(ISNUMBER($A143)),"Data inválida: use 25/10/2026",IF($F143="","Falta o valor",IF(NOT(ISNUMBER($F143)),"Valor inválido: só números",IF($F143&lt;0,"Valor negativo: lance sem sinal e escolha o tipo",IF($E143="","Falta o tipo",IF($C143="","Sem categoria",IF(ISNA(MATCH($C143,'Configuração'!$B$12:$B$41,0)),"Categoria fora da lista",IF(INDEX('Configuração'!$C$12:$C$41,MATCH($C143,'Configuração'!$B$12:$B$41,0))&lt;&gt;$E143,"Tipo diferente do da categoria",IF(YEAR($A143)&lt;&gt;AnoPlanilha,"Fora do ano da planilha","OK")))))))))))</f>
        <v/>
      </c>
      <c r="H143" s="25">
        <f>IF(COUNTA($A143:$F143)=0,"",COUNTA($A143:$F143))</f>
        <v/>
      </c>
    </row>
    <row r="144">
      <c r="A144" s="24" t="n"/>
      <c r="B144" s="18" t="n"/>
      <c r="C144" s="18" t="n"/>
      <c r="D144" s="18" t="n"/>
      <c r="E144" s="19" t="n"/>
      <c r="F144" s="14" t="n"/>
      <c r="G144" s="20">
        <f>IF(COUNTA($A144:$F144)=0,"",IF($A144="","Falta a data",IF(NOT(ISNUMBER($A144)),"Data inválida: use 25/10/2026",IF($F144="","Falta o valor",IF(NOT(ISNUMBER($F144)),"Valor inválido: só números",IF($F144&lt;0,"Valor negativo: lance sem sinal e escolha o tipo",IF($E144="","Falta o tipo",IF($C144="","Sem categoria",IF(ISNA(MATCH($C144,'Configuração'!$B$12:$B$41,0)),"Categoria fora da lista",IF(INDEX('Configuração'!$C$12:$C$41,MATCH($C144,'Configuração'!$B$12:$B$41,0))&lt;&gt;$E144,"Tipo diferente do da categoria",IF(YEAR($A144)&lt;&gt;AnoPlanilha,"Fora do ano da planilha","OK")))))))))))</f>
        <v/>
      </c>
      <c r="H144" s="25">
        <f>IF(COUNTA($A144:$F144)=0,"",COUNTA($A144:$F144))</f>
        <v/>
      </c>
    </row>
    <row r="145">
      <c r="A145" s="24" t="n"/>
      <c r="B145" s="18" t="n"/>
      <c r="C145" s="18" t="n"/>
      <c r="D145" s="18" t="n"/>
      <c r="E145" s="19" t="n"/>
      <c r="F145" s="14" t="n"/>
      <c r="G145" s="20">
        <f>IF(COUNTA($A145:$F145)=0,"",IF($A145="","Falta a data",IF(NOT(ISNUMBER($A145)),"Data inválida: use 25/10/2026",IF($F145="","Falta o valor",IF(NOT(ISNUMBER($F145)),"Valor inválido: só números",IF($F145&lt;0,"Valor negativo: lance sem sinal e escolha o tipo",IF($E145="","Falta o tipo",IF($C145="","Sem categoria",IF(ISNA(MATCH($C145,'Configuração'!$B$12:$B$41,0)),"Categoria fora da lista",IF(INDEX('Configuração'!$C$12:$C$41,MATCH($C145,'Configuração'!$B$12:$B$41,0))&lt;&gt;$E145,"Tipo diferente do da categoria",IF(YEAR($A145)&lt;&gt;AnoPlanilha,"Fora do ano da planilha","OK")))))))))))</f>
        <v/>
      </c>
      <c r="H145" s="25">
        <f>IF(COUNTA($A145:$F145)=0,"",COUNTA($A145:$F145))</f>
        <v/>
      </c>
    </row>
    <row r="146">
      <c r="A146" s="24" t="n"/>
      <c r="B146" s="18" t="n"/>
      <c r="C146" s="18" t="n"/>
      <c r="D146" s="18" t="n"/>
      <c r="E146" s="19" t="n"/>
      <c r="F146" s="14" t="n"/>
      <c r="G146" s="20">
        <f>IF(COUNTA($A146:$F146)=0,"",IF($A146="","Falta a data",IF(NOT(ISNUMBER($A146)),"Data inválida: use 25/10/2026",IF($F146="","Falta o valor",IF(NOT(ISNUMBER($F146)),"Valor inválido: só números",IF($F146&lt;0,"Valor negativo: lance sem sinal e escolha o tipo",IF($E146="","Falta o tipo",IF($C146="","Sem categoria",IF(ISNA(MATCH($C146,'Configuração'!$B$12:$B$41,0)),"Categoria fora da lista",IF(INDEX('Configuração'!$C$12:$C$41,MATCH($C146,'Configuração'!$B$12:$B$41,0))&lt;&gt;$E146,"Tipo diferente do da categoria",IF(YEAR($A146)&lt;&gt;AnoPlanilha,"Fora do ano da planilha","OK")))))))))))</f>
        <v/>
      </c>
      <c r="H146" s="25">
        <f>IF(COUNTA($A146:$F146)=0,"",COUNTA($A146:$F146))</f>
        <v/>
      </c>
    </row>
    <row r="147">
      <c r="A147" s="24" t="n"/>
      <c r="B147" s="18" t="n"/>
      <c r="C147" s="18" t="n"/>
      <c r="D147" s="18" t="n"/>
      <c r="E147" s="19" t="n"/>
      <c r="F147" s="14" t="n"/>
      <c r="G147" s="20">
        <f>IF(COUNTA($A147:$F147)=0,"",IF($A147="","Falta a data",IF(NOT(ISNUMBER($A147)),"Data inválida: use 25/10/2026",IF($F147="","Falta o valor",IF(NOT(ISNUMBER($F147)),"Valor inválido: só números",IF($F147&lt;0,"Valor negativo: lance sem sinal e escolha o tipo",IF($E147="","Falta o tipo",IF($C147="","Sem categoria",IF(ISNA(MATCH($C147,'Configuração'!$B$12:$B$41,0)),"Categoria fora da lista",IF(INDEX('Configuração'!$C$12:$C$41,MATCH($C147,'Configuração'!$B$12:$B$41,0))&lt;&gt;$E147,"Tipo diferente do da categoria",IF(YEAR($A147)&lt;&gt;AnoPlanilha,"Fora do ano da planilha","OK")))))))))))</f>
        <v/>
      </c>
      <c r="H147" s="25">
        <f>IF(COUNTA($A147:$F147)=0,"",COUNTA($A147:$F147))</f>
        <v/>
      </c>
    </row>
    <row r="148">
      <c r="A148" s="24" t="n"/>
      <c r="B148" s="18" t="n"/>
      <c r="C148" s="18" t="n"/>
      <c r="D148" s="18" t="n"/>
      <c r="E148" s="19" t="n"/>
      <c r="F148" s="14" t="n"/>
      <c r="G148" s="20">
        <f>IF(COUNTA($A148:$F148)=0,"",IF($A148="","Falta a data",IF(NOT(ISNUMBER($A148)),"Data inválida: use 25/10/2026",IF($F148="","Falta o valor",IF(NOT(ISNUMBER($F148)),"Valor inválido: só números",IF($F148&lt;0,"Valor negativo: lance sem sinal e escolha o tipo",IF($E148="","Falta o tipo",IF($C148="","Sem categoria",IF(ISNA(MATCH($C148,'Configuração'!$B$12:$B$41,0)),"Categoria fora da lista",IF(INDEX('Configuração'!$C$12:$C$41,MATCH($C148,'Configuração'!$B$12:$B$41,0))&lt;&gt;$E148,"Tipo diferente do da categoria",IF(YEAR($A148)&lt;&gt;AnoPlanilha,"Fora do ano da planilha","OK")))))))))))</f>
        <v/>
      </c>
      <c r="H148" s="25">
        <f>IF(COUNTA($A148:$F148)=0,"",COUNTA($A148:$F148))</f>
        <v/>
      </c>
    </row>
    <row r="149">
      <c r="A149" s="24" t="n"/>
      <c r="B149" s="18" t="n"/>
      <c r="C149" s="18" t="n"/>
      <c r="D149" s="18" t="n"/>
      <c r="E149" s="19" t="n"/>
      <c r="F149" s="14" t="n"/>
      <c r="G149" s="20">
        <f>IF(COUNTA($A149:$F149)=0,"",IF($A149="","Falta a data",IF(NOT(ISNUMBER($A149)),"Data inválida: use 25/10/2026",IF($F149="","Falta o valor",IF(NOT(ISNUMBER($F149)),"Valor inválido: só números",IF($F149&lt;0,"Valor negativo: lance sem sinal e escolha o tipo",IF($E149="","Falta o tipo",IF($C149="","Sem categoria",IF(ISNA(MATCH($C149,'Configuração'!$B$12:$B$41,0)),"Categoria fora da lista",IF(INDEX('Configuração'!$C$12:$C$41,MATCH($C149,'Configuração'!$B$12:$B$41,0))&lt;&gt;$E149,"Tipo diferente do da categoria",IF(YEAR($A149)&lt;&gt;AnoPlanilha,"Fora do ano da planilha","OK")))))))))))</f>
        <v/>
      </c>
      <c r="H149" s="25">
        <f>IF(COUNTA($A149:$F149)=0,"",COUNTA($A149:$F149))</f>
        <v/>
      </c>
    </row>
    <row r="150">
      <c r="A150" s="24" t="n"/>
      <c r="B150" s="18" t="n"/>
      <c r="C150" s="18" t="n"/>
      <c r="D150" s="18" t="n"/>
      <c r="E150" s="19" t="n"/>
      <c r="F150" s="14" t="n"/>
      <c r="G150" s="20">
        <f>IF(COUNTA($A150:$F150)=0,"",IF($A150="","Falta a data",IF(NOT(ISNUMBER($A150)),"Data inválida: use 25/10/2026",IF($F150="","Falta o valor",IF(NOT(ISNUMBER($F150)),"Valor inválido: só números",IF($F150&lt;0,"Valor negativo: lance sem sinal e escolha o tipo",IF($E150="","Falta o tipo",IF($C150="","Sem categoria",IF(ISNA(MATCH($C150,'Configuração'!$B$12:$B$41,0)),"Categoria fora da lista",IF(INDEX('Configuração'!$C$12:$C$41,MATCH($C150,'Configuração'!$B$12:$B$41,0))&lt;&gt;$E150,"Tipo diferente do da categoria",IF(YEAR($A150)&lt;&gt;AnoPlanilha,"Fora do ano da planilha","OK")))))))))))</f>
        <v/>
      </c>
      <c r="H150" s="25">
        <f>IF(COUNTA($A150:$F150)=0,"",COUNTA($A150:$F150))</f>
        <v/>
      </c>
    </row>
    <row r="151">
      <c r="A151" s="24" t="n"/>
      <c r="B151" s="18" t="n"/>
      <c r="C151" s="18" t="n"/>
      <c r="D151" s="18" t="n"/>
      <c r="E151" s="19" t="n"/>
      <c r="F151" s="14" t="n"/>
      <c r="G151" s="20">
        <f>IF(COUNTA($A151:$F151)=0,"",IF($A151="","Falta a data",IF(NOT(ISNUMBER($A151)),"Data inválida: use 25/10/2026",IF($F151="","Falta o valor",IF(NOT(ISNUMBER($F151)),"Valor inválido: só números",IF($F151&lt;0,"Valor negativo: lance sem sinal e escolha o tipo",IF($E151="","Falta o tipo",IF($C151="","Sem categoria",IF(ISNA(MATCH($C151,'Configuração'!$B$12:$B$41,0)),"Categoria fora da lista",IF(INDEX('Configuração'!$C$12:$C$41,MATCH($C151,'Configuração'!$B$12:$B$41,0))&lt;&gt;$E151,"Tipo diferente do da categoria",IF(YEAR($A151)&lt;&gt;AnoPlanilha,"Fora do ano da planilha","OK")))))))))))</f>
        <v/>
      </c>
      <c r="H151" s="25">
        <f>IF(COUNTA($A151:$F151)=0,"",COUNTA($A151:$F151))</f>
        <v/>
      </c>
    </row>
    <row r="152">
      <c r="A152" s="24" t="n"/>
      <c r="B152" s="18" t="n"/>
      <c r="C152" s="18" t="n"/>
      <c r="D152" s="18" t="n"/>
      <c r="E152" s="19" t="n"/>
      <c r="F152" s="14" t="n"/>
      <c r="G152" s="20">
        <f>IF(COUNTA($A152:$F152)=0,"",IF($A152="","Falta a data",IF(NOT(ISNUMBER($A152)),"Data inválida: use 25/10/2026",IF($F152="","Falta o valor",IF(NOT(ISNUMBER($F152)),"Valor inválido: só números",IF($F152&lt;0,"Valor negativo: lance sem sinal e escolha o tipo",IF($E152="","Falta o tipo",IF($C152="","Sem categoria",IF(ISNA(MATCH($C152,'Configuração'!$B$12:$B$41,0)),"Categoria fora da lista",IF(INDEX('Configuração'!$C$12:$C$41,MATCH($C152,'Configuração'!$B$12:$B$41,0))&lt;&gt;$E152,"Tipo diferente do da categoria",IF(YEAR($A152)&lt;&gt;AnoPlanilha,"Fora do ano da planilha","OK")))))))))))</f>
        <v/>
      </c>
      <c r="H152" s="25">
        <f>IF(COUNTA($A152:$F152)=0,"",COUNTA($A152:$F152))</f>
        <v/>
      </c>
    </row>
    <row r="153">
      <c r="A153" s="24" t="n"/>
      <c r="B153" s="18" t="n"/>
      <c r="C153" s="18" t="n"/>
      <c r="D153" s="18" t="n"/>
      <c r="E153" s="19" t="n"/>
      <c r="F153" s="14" t="n"/>
      <c r="G153" s="20">
        <f>IF(COUNTA($A153:$F153)=0,"",IF($A153="","Falta a data",IF(NOT(ISNUMBER($A153)),"Data inválida: use 25/10/2026",IF($F153="","Falta o valor",IF(NOT(ISNUMBER($F153)),"Valor inválido: só números",IF($F153&lt;0,"Valor negativo: lance sem sinal e escolha o tipo",IF($E153="","Falta o tipo",IF($C153="","Sem categoria",IF(ISNA(MATCH($C153,'Configuração'!$B$12:$B$41,0)),"Categoria fora da lista",IF(INDEX('Configuração'!$C$12:$C$41,MATCH($C153,'Configuração'!$B$12:$B$41,0))&lt;&gt;$E153,"Tipo diferente do da categoria",IF(YEAR($A153)&lt;&gt;AnoPlanilha,"Fora do ano da planilha","OK")))))))))))</f>
        <v/>
      </c>
      <c r="H153" s="25">
        <f>IF(COUNTA($A153:$F153)=0,"",COUNTA($A153:$F153))</f>
        <v/>
      </c>
    </row>
    <row r="154">
      <c r="A154" s="24" t="n"/>
      <c r="B154" s="18" t="n"/>
      <c r="C154" s="18" t="n"/>
      <c r="D154" s="18" t="n"/>
      <c r="E154" s="19" t="n"/>
      <c r="F154" s="14" t="n"/>
      <c r="G154" s="20">
        <f>IF(COUNTA($A154:$F154)=0,"",IF($A154="","Falta a data",IF(NOT(ISNUMBER($A154)),"Data inválida: use 25/10/2026",IF($F154="","Falta o valor",IF(NOT(ISNUMBER($F154)),"Valor inválido: só números",IF($F154&lt;0,"Valor negativo: lance sem sinal e escolha o tipo",IF($E154="","Falta o tipo",IF($C154="","Sem categoria",IF(ISNA(MATCH($C154,'Configuração'!$B$12:$B$41,0)),"Categoria fora da lista",IF(INDEX('Configuração'!$C$12:$C$41,MATCH($C154,'Configuração'!$B$12:$B$41,0))&lt;&gt;$E154,"Tipo diferente do da categoria",IF(YEAR($A154)&lt;&gt;AnoPlanilha,"Fora do ano da planilha","OK")))))))))))</f>
        <v/>
      </c>
      <c r="H154" s="25">
        <f>IF(COUNTA($A154:$F154)=0,"",COUNTA($A154:$F154))</f>
        <v/>
      </c>
    </row>
    <row r="155">
      <c r="A155" s="24" t="n"/>
      <c r="B155" s="18" t="n"/>
      <c r="C155" s="18" t="n"/>
      <c r="D155" s="18" t="n"/>
      <c r="E155" s="19" t="n"/>
      <c r="F155" s="14" t="n"/>
      <c r="G155" s="20">
        <f>IF(COUNTA($A155:$F155)=0,"",IF($A155="","Falta a data",IF(NOT(ISNUMBER($A155)),"Data inválida: use 25/10/2026",IF($F155="","Falta o valor",IF(NOT(ISNUMBER($F155)),"Valor inválido: só números",IF($F155&lt;0,"Valor negativo: lance sem sinal e escolha o tipo",IF($E155="","Falta o tipo",IF($C155="","Sem categoria",IF(ISNA(MATCH($C155,'Configuração'!$B$12:$B$41,0)),"Categoria fora da lista",IF(INDEX('Configuração'!$C$12:$C$41,MATCH($C155,'Configuração'!$B$12:$B$41,0))&lt;&gt;$E155,"Tipo diferente do da categoria",IF(YEAR($A155)&lt;&gt;AnoPlanilha,"Fora do ano da planilha","OK")))))))))))</f>
        <v/>
      </c>
      <c r="H155" s="25">
        <f>IF(COUNTA($A155:$F155)=0,"",COUNTA($A155:$F155))</f>
        <v/>
      </c>
    </row>
    <row r="156">
      <c r="A156" s="24" t="n"/>
      <c r="B156" s="18" t="n"/>
      <c r="C156" s="18" t="n"/>
      <c r="D156" s="18" t="n"/>
      <c r="E156" s="19" t="n"/>
      <c r="F156" s="14" t="n"/>
      <c r="G156" s="20">
        <f>IF(COUNTA($A156:$F156)=0,"",IF($A156="","Falta a data",IF(NOT(ISNUMBER($A156)),"Data inválida: use 25/10/2026",IF($F156="","Falta o valor",IF(NOT(ISNUMBER($F156)),"Valor inválido: só números",IF($F156&lt;0,"Valor negativo: lance sem sinal e escolha o tipo",IF($E156="","Falta o tipo",IF($C156="","Sem categoria",IF(ISNA(MATCH($C156,'Configuração'!$B$12:$B$41,0)),"Categoria fora da lista",IF(INDEX('Configuração'!$C$12:$C$41,MATCH($C156,'Configuração'!$B$12:$B$41,0))&lt;&gt;$E156,"Tipo diferente do da categoria",IF(YEAR($A156)&lt;&gt;AnoPlanilha,"Fora do ano da planilha","OK")))))))))))</f>
        <v/>
      </c>
      <c r="H156" s="25">
        <f>IF(COUNTA($A156:$F156)=0,"",COUNTA($A156:$F156))</f>
        <v/>
      </c>
    </row>
    <row r="157">
      <c r="A157" s="24" t="n"/>
      <c r="B157" s="18" t="n"/>
      <c r="C157" s="18" t="n"/>
      <c r="D157" s="18" t="n"/>
      <c r="E157" s="19" t="n"/>
      <c r="F157" s="14" t="n"/>
      <c r="G157" s="20">
        <f>IF(COUNTA($A157:$F157)=0,"",IF($A157="","Falta a data",IF(NOT(ISNUMBER($A157)),"Data inválida: use 25/10/2026",IF($F157="","Falta o valor",IF(NOT(ISNUMBER($F157)),"Valor inválido: só números",IF($F157&lt;0,"Valor negativo: lance sem sinal e escolha o tipo",IF($E157="","Falta o tipo",IF($C157="","Sem categoria",IF(ISNA(MATCH($C157,'Configuração'!$B$12:$B$41,0)),"Categoria fora da lista",IF(INDEX('Configuração'!$C$12:$C$41,MATCH($C157,'Configuração'!$B$12:$B$41,0))&lt;&gt;$E157,"Tipo diferente do da categoria",IF(YEAR($A157)&lt;&gt;AnoPlanilha,"Fora do ano da planilha","OK")))))))))))</f>
        <v/>
      </c>
      <c r="H157" s="25">
        <f>IF(COUNTA($A157:$F157)=0,"",COUNTA($A157:$F157))</f>
        <v/>
      </c>
    </row>
    <row r="158">
      <c r="A158" s="24" t="n"/>
      <c r="B158" s="18" t="n"/>
      <c r="C158" s="18" t="n"/>
      <c r="D158" s="18" t="n"/>
      <c r="E158" s="19" t="n"/>
      <c r="F158" s="14" t="n"/>
      <c r="G158" s="20">
        <f>IF(COUNTA($A158:$F158)=0,"",IF($A158="","Falta a data",IF(NOT(ISNUMBER($A158)),"Data inválida: use 25/10/2026",IF($F158="","Falta o valor",IF(NOT(ISNUMBER($F158)),"Valor inválido: só números",IF($F158&lt;0,"Valor negativo: lance sem sinal e escolha o tipo",IF($E158="","Falta o tipo",IF($C158="","Sem categoria",IF(ISNA(MATCH($C158,'Configuração'!$B$12:$B$41,0)),"Categoria fora da lista",IF(INDEX('Configuração'!$C$12:$C$41,MATCH($C158,'Configuração'!$B$12:$B$41,0))&lt;&gt;$E158,"Tipo diferente do da categoria",IF(YEAR($A158)&lt;&gt;AnoPlanilha,"Fora do ano da planilha","OK")))))))))))</f>
        <v/>
      </c>
      <c r="H158" s="25">
        <f>IF(COUNTA($A158:$F158)=0,"",COUNTA($A158:$F158))</f>
        <v/>
      </c>
    </row>
    <row r="159">
      <c r="A159" s="24" t="n"/>
      <c r="B159" s="18" t="n"/>
      <c r="C159" s="18" t="n"/>
      <c r="D159" s="18" t="n"/>
      <c r="E159" s="19" t="n"/>
      <c r="F159" s="14" t="n"/>
      <c r="G159" s="20">
        <f>IF(COUNTA($A159:$F159)=0,"",IF($A159="","Falta a data",IF(NOT(ISNUMBER($A159)),"Data inválida: use 25/10/2026",IF($F159="","Falta o valor",IF(NOT(ISNUMBER($F159)),"Valor inválido: só números",IF($F159&lt;0,"Valor negativo: lance sem sinal e escolha o tipo",IF($E159="","Falta o tipo",IF($C159="","Sem categoria",IF(ISNA(MATCH($C159,'Configuração'!$B$12:$B$41,0)),"Categoria fora da lista",IF(INDEX('Configuração'!$C$12:$C$41,MATCH($C159,'Configuração'!$B$12:$B$41,0))&lt;&gt;$E159,"Tipo diferente do da categoria",IF(YEAR($A159)&lt;&gt;AnoPlanilha,"Fora do ano da planilha","OK")))))))))))</f>
        <v/>
      </c>
      <c r="H159" s="25">
        <f>IF(COUNTA($A159:$F159)=0,"",COUNTA($A159:$F159))</f>
        <v/>
      </c>
    </row>
    <row r="160">
      <c r="A160" s="24" t="n"/>
      <c r="B160" s="18" t="n"/>
      <c r="C160" s="18" t="n"/>
      <c r="D160" s="18" t="n"/>
      <c r="E160" s="19" t="n"/>
      <c r="F160" s="14" t="n"/>
      <c r="G160" s="20">
        <f>IF(COUNTA($A160:$F160)=0,"",IF($A160="","Falta a data",IF(NOT(ISNUMBER($A160)),"Data inválida: use 25/10/2026",IF($F160="","Falta o valor",IF(NOT(ISNUMBER($F160)),"Valor inválido: só números",IF($F160&lt;0,"Valor negativo: lance sem sinal e escolha o tipo",IF($E160="","Falta o tipo",IF($C160="","Sem categoria",IF(ISNA(MATCH($C160,'Configuração'!$B$12:$B$41,0)),"Categoria fora da lista",IF(INDEX('Configuração'!$C$12:$C$41,MATCH($C160,'Configuração'!$B$12:$B$41,0))&lt;&gt;$E160,"Tipo diferente do da categoria",IF(YEAR($A160)&lt;&gt;AnoPlanilha,"Fora do ano da planilha","OK")))))))))))</f>
        <v/>
      </c>
      <c r="H160" s="25">
        <f>IF(COUNTA($A160:$F160)=0,"",COUNTA($A160:$F160))</f>
        <v/>
      </c>
    </row>
    <row r="161">
      <c r="A161" s="24" t="n"/>
      <c r="B161" s="18" t="n"/>
      <c r="C161" s="18" t="n"/>
      <c r="D161" s="18" t="n"/>
      <c r="E161" s="19" t="n"/>
      <c r="F161" s="14" t="n"/>
      <c r="G161" s="20">
        <f>IF(COUNTA($A161:$F161)=0,"",IF($A161="","Falta a data",IF(NOT(ISNUMBER($A161)),"Data inválida: use 25/10/2026",IF($F161="","Falta o valor",IF(NOT(ISNUMBER($F161)),"Valor inválido: só números",IF($F161&lt;0,"Valor negativo: lance sem sinal e escolha o tipo",IF($E161="","Falta o tipo",IF($C161="","Sem categoria",IF(ISNA(MATCH($C161,'Configuração'!$B$12:$B$41,0)),"Categoria fora da lista",IF(INDEX('Configuração'!$C$12:$C$41,MATCH($C161,'Configuração'!$B$12:$B$41,0))&lt;&gt;$E161,"Tipo diferente do da categoria",IF(YEAR($A161)&lt;&gt;AnoPlanilha,"Fora do ano da planilha","OK")))))))))))</f>
        <v/>
      </c>
      <c r="H161" s="25">
        <f>IF(COUNTA($A161:$F161)=0,"",COUNTA($A161:$F161))</f>
        <v/>
      </c>
    </row>
    <row r="162">
      <c r="A162" s="24" t="n"/>
      <c r="B162" s="18" t="n"/>
      <c r="C162" s="18" t="n"/>
      <c r="D162" s="18" t="n"/>
      <c r="E162" s="19" t="n"/>
      <c r="F162" s="14" t="n"/>
      <c r="G162" s="20">
        <f>IF(COUNTA($A162:$F162)=0,"",IF($A162="","Falta a data",IF(NOT(ISNUMBER($A162)),"Data inválida: use 25/10/2026",IF($F162="","Falta o valor",IF(NOT(ISNUMBER($F162)),"Valor inválido: só números",IF($F162&lt;0,"Valor negativo: lance sem sinal e escolha o tipo",IF($E162="","Falta o tipo",IF($C162="","Sem categoria",IF(ISNA(MATCH($C162,'Configuração'!$B$12:$B$41,0)),"Categoria fora da lista",IF(INDEX('Configuração'!$C$12:$C$41,MATCH($C162,'Configuração'!$B$12:$B$41,0))&lt;&gt;$E162,"Tipo diferente do da categoria",IF(YEAR($A162)&lt;&gt;AnoPlanilha,"Fora do ano da planilha","OK")))))))))))</f>
        <v/>
      </c>
      <c r="H162" s="25">
        <f>IF(COUNTA($A162:$F162)=0,"",COUNTA($A162:$F162))</f>
        <v/>
      </c>
    </row>
    <row r="163">
      <c r="A163" s="24" t="n"/>
      <c r="B163" s="18" t="n"/>
      <c r="C163" s="18" t="n"/>
      <c r="D163" s="18" t="n"/>
      <c r="E163" s="19" t="n"/>
      <c r="F163" s="14" t="n"/>
      <c r="G163" s="20">
        <f>IF(COUNTA($A163:$F163)=0,"",IF($A163="","Falta a data",IF(NOT(ISNUMBER($A163)),"Data inválida: use 25/10/2026",IF($F163="","Falta o valor",IF(NOT(ISNUMBER($F163)),"Valor inválido: só números",IF($F163&lt;0,"Valor negativo: lance sem sinal e escolha o tipo",IF($E163="","Falta o tipo",IF($C163="","Sem categoria",IF(ISNA(MATCH($C163,'Configuração'!$B$12:$B$41,0)),"Categoria fora da lista",IF(INDEX('Configuração'!$C$12:$C$41,MATCH($C163,'Configuração'!$B$12:$B$41,0))&lt;&gt;$E163,"Tipo diferente do da categoria",IF(YEAR($A163)&lt;&gt;AnoPlanilha,"Fora do ano da planilha","OK")))))))))))</f>
        <v/>
      </c>
      <c r="H163" s="25">
        <f>IF(COUNTA($A163:$F163)=0,"",COUNTA($A163:$F163))</f>
        <v/>
      </c>
    </row>
    <row r="164">
      <c r="A164" s="24" t="n"/>
      <c r="B164" s="18" t="n"/>
      <c r="C164" s="18" t="n"/>
      <c r="D164" s="18" t="n"/>
      <c r="E164" s="19" t="n"/>
      <c r="F164" s="14" t="n"/>
      <c r="G164" s="20">
        <f>IF(COUNTA($A164:$F164)=0,"",IF($A164="","Falta a data",IF(NOT(ISNUMBER($A164)),"Data inválida: use 25/10/2026",IF($F164="","Falta o valor",IF(NOT(ISNUMBER($F164)),"Valor inválido: só números",IF($F164&lt;0,"Valor negativo: lance sem sinal e escolha o tipo",IF($E164="","Falta o tipo",IF($C164="","Sem categoria",IF(ISNA(MATCH($C164,'Configuração'!$B$12:$B$41,0)),"Categoria fora da lista",IF(INDEX('Configuração'!$C$12:$C$41,MATCH($C164,'Configuração'!$B$12:$B$41,0))&lt;&gt;$E164,"Tipo diferente do da categoria",IF(YEAR($A164)&lt;&gt;AnoPlanilha,"Fora do ano da planilha","OK")))))))))))</f>
        <v/>
      </c>
      <c r="H164" s="25">
        <f>IF(COUNTA($A164:$F164)=0,"",COUNTA($A164:$F164))</f>
        <v/>
      </c>
    </row>
    <row r="165">
      <c r="A165" s="24" t="n"/>
      <c r="B165" s="18" t="n"/>
      <c r="C165" s="18" t="n"/>
      <c r="D165" s="18" t="n"/>
      <c r="E165" s="19" t="n"/>
      <c r="F165" s="14" t="n"/>
      <c r="G165" s="20">
        <f>IF(COUNTA($A165:$F165)=0,"",IF($A165="","Falta a data",IF(NOT(ISNUMBER($A165)),"Data inválida: use 25/10/2026",IF($F165="","Falta o valor",IF(NOT(ISNUMBER($F165)),"Valor inválido: só números",IF($F165&lt;0,"Valor negativo: lance sem sinal e escolha o tipo",IF($E165="","Falta o tipo",IF($C165="","Sem categoria",IF(ISNA(MATCH($C165,'Configuração'!$B$12:$B$41,0)),"Categoria fora da lista",IF(INDEX('Configuração'!$C$12:$C$41,MATCH($C165,'Configuração'!$B$12:$B$41,0))&lt;&gt;$E165,"Tipo diferente do da categoria",IF(YEAR($A165)&lt;&gt;AnoPlanilha,"Fora do ano da planilha","OK")))))))))))</f>
        <v/>
      </c>
      <c r="H165" s="25">
        <f>IF(COUNTA($A165:$F165)=0,"",COUNTA($A165:$F165))</f>
        <v/>
      </c>
    </row>
    <row r="166">
      <c r="A166" s="24" t="n"/>
      <c r="B166" s="18" t="n"/>
      <c r="C166" s="18" t="n"/>
      <c r="D166" s="18" t="n"/>
      <c r="E166" s="19" t="n"/>
      <c r="F166" s="14" t="n"/>
      <c r="G166" s="20">
        <f>IF(COUNTA($A166:$F166)=0,"",IF($A166="","Falta a data",IF(NOT(ISNUMBER($A166)),"Data inválida: use 25/10/2026",IF($F166="","Falta o valor",IF(NOT(ISNUMBER($F166)),"Valor inválido: só números",IF($F166&lt;0,"Valor negativo: lance sem sinal e escolha o tipo",IF($E166="","Falta o tipo",IF($C166="","Sem categoria",IF(ISNA(MATCH($C166,'Configuração'!$B$12:$B$41,0)),"Categoria fora da lista",IF(INDEX('Configuração'!$C$12:$C$41,MATCH($C166,'Configuração'!$B$12:$B$41,0))&lt;&gt;$E166,"Tipo diferente do da categoria",IF(YEAR($A166)&lt;&gt;AnoPlanilha,"Fora do ano da planilha","OK")))))))))))</f>
        <v/>
      </c>
      <c r="H166" s="25">
        <f>IF(COUNTA($A166:$F166)=0,"",COUNTA($A166:$F166))</f>
        <v/>
      </c>
    </row>
    <row r="167">
      <c r="A167" s="24" t="n"/>
      <c r="B167" s="18" t="n"/>
      <c r="C167" s="18" t="n"/>
      <c r="D167" s="18" t="n"/>
      <c r="E167" s="19" t="n"/>
      <c r="F167" s="14" t="n"/>
      <c r="G167" s="20">
        <f>IF(COUNTA($A167:$F167)=0,"",IF($A167="","Falta a data",IF(NOT(ISNUMBER($A167)),"Data inválida: use 25/10/2026",IF($F167="","Falta o valor",IF(NOT(ISNUMBER($F167)),"Valor inválido: só números",IF($F167&lt;0,"Valor negativo: lance sem sinal e escolha o tipo",IF($E167="","Falta o tipo",IF($C167="","Sem categoria",IF(ISNA(MATCH($C167,'Configuração'!$B$12:$B$41,0)),"Categoria fora da lista",IF(INDEX('Configuração'!$C$12:$C$41,MATCH($C167,'Configuração'!$B$12:$B$41,0))&lt;&gt;$E167,"Tipo diferente do da categoria",IF(YEAR($A167)&lt;&gt;AnoPlanilha,"Fora do ano da planilha","OK")))))))))))</f>
        <v/>
      </c>
      <c r="H167" s="25">
        <f>IF(COUNTA($A167:$F167)=0,"",COUNTA($A167:$F167))</f>
        <v/>
      </c>
    </row>
    <row r="168">
      <c r="A168" s="24" t="n"/>
      <c r="B168" s="18" t="n"/>
      <c r="C168" s="18" t="n"/>
      <c r="D168" s="18" t="n"/>
      <c r="E168" s="19" t="n"/>
      <c r="F168" s="14" t="n"/>
      <c r="G168" s="20">
        <f>IF(COUNTA($A168:$F168)=0,"",IF($A168="","Falta a data",IF(NOT(ISNUMBER($A168)),"Data inválida: use 25/10/2026",IF($F168="","Falta o valor",IF(NOT(ISNUMBER($F168)),"Valor inválido: só números",IF($F168&lt;0,"Valor negativo: lance sem sinal e escolha o tipo",IF($E168="","Falta o tipo",IF($C168="","Sem categoria",IF(ISNA(MATCH($C168,'Configuração'!$B$12:$B$41,0)),"Categoria fora da lista",IF(INDEX('Configuração'!$C$12:$C$41,MATCH($C168,'Configuração'!$B$12:$B$41,0))&lt;&gt;$E168,"Tipo diferente do da categoria",IF(YEAR($A168)&lt;&gt;AnoPlanilha,"Fora do ano da planilha","OK")))))))))))</f>
        <v/>
      </c>
      <c r="H168" s="25">
        <f>IF(COUNTA($A168:$F168)=0,"",COUNTA($A168:$F168))</f>
        <v/>
      </c>
    </row>
    <row r="169">
      <c r="A169" s="24" t="n"/>
      <c r="B169" s="18" t="n"/>
      <c r="C169" s="18" t="n"/>
      <c r="D169" s="18" t="n"/>
      <c r="E169" s="19" t="n"/>
      <c r="F169" s="14" t="n"/>
      <c r="G169" s="20">
        <f>IF(COUNTA($A169:$F169)=0,"",IF($A169="","Falta a data",IF(NOT(ISNUMBER($A169)),"Data inválida: use 25/10/2026",IF($F169="","Falta o valor",IF(NOT(ISNUMBER($F169)),"Valor inválido: só números",IF($F169&lt;0,"Valor negativo: lance sem sinal e escolha o tipo",IF($E169="","Falta o tipo",IF($C169="","Sem categoria",IF(ISNA(MATCH($C169,'Configuração'!$B$12:$B$41,0)),"Categoria fora da lista",IF(INDEX('Configuração'!$C$12:$C$41,MATCH($C169,'Configuração'!$B$12:$B$41,0))&lt;&gt;$E169,"Tipo diferente do da categoria",IF(YEAR($A169)&lt;&gt;AnoPlanilha,"Fora do ano da planilha","OK")))))))))))</f>
        <v/>
      </c>
      <c r="H169" s="25">
        <f>IF(COUNTA($A169:$F169)=0,"",COUNTA($A169:$F169))</f>
        <v/>
      </c>
    </row>
    <row r="170">
      <c r="A170" s="24" t="n"/>
      <c r="B170" s="18" t="n"/>
      <c r="C170" s="18" t="n"/>
      <c r="D170" s="18" t="n"/>
      <c r="E170" s="19" t="n"/>
      <c r="F170" s="14" t="n"/>
      <c r="G170" s="20">
        <f>IF(COUNTA($A170:$F170)=0,"",IF($A170="","Falta a data",IF(NOT(ISNUMBER($A170)),"Data inválida: use 25/10/2026",IF($F170="","Falta o valor",IF(NOT(ISNUMBER($F170)),"Valor inválido: só números",IF($F170&lt;0,"Valor negativo: lance sem sinal e escolha o tipo",IF($E170="","Falta o tipo",IF($C170="","Sem categoria",IF(ISNA(MATCH($C170,'Configuração'!$B$12:$B$41,0)),"Categoria fora da lista",IF(INDEX('Configuração'!$C$12:$C$41,MATCH($C170,'Configuração'!$B$12:$B$41,0))&lt;&gt;$E170,"Tipo diferente do da categoria",IF(YEAR($A170)&lt;&gt;AnoPlanilha,"Fora do ano da planilha","OK")))))))))))</f>
        <v/>
      </c>
      <c r="H170" s="25">
        <f>IF(COUNTA($A170:$F170)=0,"",COUNTA($A170:$F170))</f>
        <v/>
      </c>
    </row>
    <row r="171">
      <c r="A171" s="24" t="n"/>
      <c r="B171" s="18" t="n"/>
      <c r="C171" s="18" t="n"/>
      <c r="D171" s="18" t="n"/>
      <c r="E171" s="19" t="n"/>
      <c r="F171" s="14" t="n"/>
      <c r="G171" s="20">
        <f>IF(COUNTA($A171:$F171)=0,"",IF($A171="","Falta a data",IF(NOT(ISNUMBER($A171)),"Data inválida: use 25/10/2026",IF($F171="","Falta o valor",IF(NOT(ISNUMBER($F171)),"Valor inválido: só números",IF($F171&lt;0,"Valor negativo: lance sem sinal e escolha o tipo",IF($E171="","Falta o tipo",IF($C171="","Sem categoria",IF(ISNA(MATCH($C171,'Configuração'!$B$12:$B$41,0)),"Categoria fora da lista",IF(INDEX('Configuração'!$C$12:$C$41,MATCH($C171,'Configuração'!$B$12:$B$41,0))&lt;&gt;$E171,"Tipo diferente do da categoria",IF(YEAR($A171)&lt;&gt;AnoPlanilha,"Fora do ano da planilha","OK")))))))))))</f>
        <v/>
      </c>
      <c r="H171" s="25">
        <f>IF(COUNTA($A171:$F171)=0,"",COUNTA($A171:$F171))</f>
        <v/>
      </c>
    </row>
    <row r="172">
      <c r="A172" s="24" t="n"/>
      <c r="B172" s="18" t="n"/>
      <c r="C172" s="18" t="n"/>
      <c r="D172" s="18" t="n"/>
      <c r="E172" s="19" t="n"/>
      <c r="F172" s="14" t="n"/>
      <c r="G172" s="20">
        <f>IF(COUNTA($A172:$F172)=0,"",IF($A172="","Falta a data",IF(NOT(ISNUMBER($A172)),"Data inválida: use 25/10/2026",IF($F172="","Falta o valor",IF(NOT(ISNUMBER($F172)),"Valor inválido: só números",IF($F172&lt;0,"Valor negativo: lance sem sinal e escolha o tipo",IF($E172="","Falta o tipo",IF($C172="","Sem categoria",IF(ISNA(MATCH($C172,'Configuração'!$B$12:$B$41,0)),"Categoria fora da lista",IF(INDEX('Configuração'!$C$12:$C$41,MATCH($C172,'Configuração'!$B$12:$B$41,0))&lt;&gt;$E172,"Tipo diferente do da categoria",IF(YEAR($A172)&lt;&gt;AnoPlanilha,"Fora do ano da planilha","OK")))))))))))</f>
        <v/>
      </c>
      <c r="H172" s="25">
        <f>IF(COUNTA($A172:$F172)=0,"",COUNTA($A172:$F172))</f>
        <v/>
      </c>
    </row>
    <row r="173">
      <c r="A173" s="24" t="n"/>
      <c r="B173" s="18" t="n"/>
      <c r="C173" s="18" t="n"/>
      <c r="D173" s="18" t="n"/>
      <c r="E173" s="19" t="n"/>
      <c r="F173" s="14" t="n"/>
      <c r="G173" s="20">
        <f>IF(COUNTA($A173:$F173)=0,"",IF($A173="","Falta a data",IF(NOT(ISNUMBER($A173)),"Data inválida: use 25/10/2026",IF($F173="","Falta o valor",IF(NOT(ISNUMBER($F173)),"Valor inválido: só números",IF($F173&lt;0,"Valor negativo: lance sem sinal e escolha o tipo",IF($E173="","Falta o tipo",IF($C173="","Sem categoria",IF(ISNA(MATCH($C173,'Configuração'!$B$12:$B$41,0)),"Categoria fora da lista",IF(INDEX('Configuração'!$C$12:$C$41,MATCH($C173,'Configuração'!$B$12:$B$41,0))&lt;&gt;$E173,"Tipo diferente do da categoria",IF(YEAR($A173)&lt;&gt;AnoPlanilha,"Fora do ano da planilha","OK")))))))))))</f>
        <v/>
      </c>
      <c r="H173" s="25">
        <f>IF(COUNTA($A173:$F173)=0,"",COUNTA($A173:$F173))</f>
        <v/>
      </c>
    </row>
    <row r="174">
      <c r="A174" s="24" t="n"/>
      <c r="B174" s="18" t="n"/>
      <c r="C174" s="18" t="n"/>
      <c r="D174" s="18" t="n"/>
      <c r="E174" s="19" t="n"/>
      <c r="F174" s="14" t="n"/>
      <c r="G174" s="20">
        <f>IF(COUNTA($A174:$F174)=0,"",IF($A174="","Falta a data",IF(NOT(ISNUMBER($A174)),"Data inválida: use 25/10/2026",IF($F174="","Falta o valor",IF(NOT(ISNUMBER($F174)),"Valor inválido: só números",IF($F174&lt;0,"Valor negativo: lance sem sinal e escolha o tipo",IF($E174="","Falta o tipo",IF($C174="","Sem categoria",IF(ISNA(MATCH($C174,'Configuração'!$B$12:$B$41,0)),"Categoria fora da lista",IF(INDEX('Configuração'!$C$12:$C$41,MATCH($C174,'Configuração'!$B$12:$B$41,0))&lt;&gt;$E174,"Tipo diferente do da categoria",IF(YEAR($A174)&lt;&gt;AnoPlanilha,"Fora do ano da planilha","OK")))))))))))</f>
        <v/>
      </c>
      <c r="H174" s="25">
        <f>IF(COUNTA($A174:$F174)=0,"",COUNTA($A174:$F174))</f>
        <v/>
      </c>
    </row>
    <row r="175">
      <c r="A175" s="24" t="n"/>
      <c r="B175" s="18" t="n"/>
      <c r="C175" s="18" t="n"/>
      <c r="D175" s="18" t="n"/>
      <c r="E175" s="19" t="n"/>
      <c r="F175" s="14" t="n"/>
      <c r="G175" s="20">
        <f>IF(COUNTA($A175:$F175)=0,"",IF($A175="","Falta a data",IF(NOT(ISNUMBER($A175)),"Data inválida: use 25/10/2026",IF($F175="","Falta o valor",IF(NOT(ISNUMBER($F175)),"Valor inválido: só números",IF($F175&lt;0,"Valor negativo: lance sem sinal e escolha o tipo",IF($E175="","Falta o tipo",IF($C175="","Sem categoria",IF(ISNA(MATCH($C175,'Configuração'!$B$12:$B$41,0)),"Categoria fora da lista",IF(INDEX('Configuração'!$C$12:$C$41,MATCH($C175,'Configuração'!$B$12:$B$41,0))&lt;&gt;$E175,"Tipo diferente do da categoria",IF(YEAR($A175)&lt;&gt;AnoPlanilha,"Fora do ano da planilha","OK")))))))))))</f>
        <v/>
      </c>
      <c r="H175" s="25">
        <f>IF(COUNTA($A175:$F175)=0,"",COUNTA($A175:$F175))</f>
        <v/>
      </c>
    </row>
    <row r="176">
      <c r="A176" s="24" t="n"/>
      <c r="B176" s="18" t="n"/>
      <c r="C176" s="18" t="n"/>
      <c r="D176" s="18" t="n"/>
      <c r="E176" s="19" t="n"/>
      <c r="F176" s="14" t="n"/>
      <c r="G176" s="20">
        <f>IF(COUNTA($A176:$F176)=0,"",IF($A176="","Falta a data",IF(NOT(ISNUMBER($A176)),"Data inválida: use 25/10/2026",IF($F176="","Falta o valor",IF(NOT(ISNUMBER($F176)),"Valor inválido: só números",IF($F176&lt;0,"Valor negativo: lance sem sinal e escolha o tipo",IF($E176="","Falta o tipo",IF($C176="","Sem categoria",IF(ISNA(MATCH($C176,'Configuração'!$B$12:$B$41,0)),"Categoria fora da lista",IF(INDEX('Configuração'!$C$12:$C$41,MATCH($C176,'Configuração'!$B$12:$B$41,0))&lt;&gt;$E176,"Tipo diferente do da categoria",IF(YEAR($A176)&lt;&gt;AnoPlanilha,"Fora do ano da planilha","OK")))))))))))</f>
        <v/>
      </c>
      <c r="H176" s="25">
        <f>IF(COUNTA($A176:$F176)=0,"",COUNTA($A176:$F176))</f>
        <v/>
      </c>
    </row>
    <row r="177">
      <c r="A177" s="24" t="n"/>
      <c r="B177" s="18" t="n"/>
      <c r="C177" s="18" t="n"/>
      <c r="D177" s="18" t="n"/>
      <c r="E177" s="19" t="n"/>
      <c r="F177" s="14" t="n"/>
      <c r="G177" s="20">
        <f>IF(COUNTA($A177:$F177)=0,"",IF($A177="","Falta a data",IF(NOT(ISNUMBER($A177)),"Data inválida: use 25/10/2026",IF($F177="","Falta o valor",IF(NOT(ISNUMBER($F177)),"Valor inválido: só números",IF($F177&lt;0,"Valor negativo: lance sem sinal e escolha o tipo",IF($E177="","Falta o tipo",IF($C177="","Sem categoria",IF(ISNA(MATCH($C177,'Configuração'!$B$12:$B$41,0)),"Categoria fora da lista",IF(INDEX('Configuração'!$C$12:$C$41,MATCH($C177,'Configuração'!$B$12:$B$41,0))&lt;&gt;$E177,"Tipo diferente do da categoria",IF(YEAR($A177)&lt;&gt;AnoPlanilha,"Fora do ano da planilha","OK")))))))))))</f>
        <v/>
      </c>
      <c r="H177" s="25">
        <f>IF(COUNTA($A177:$F177)=0,"",COUNTA($A177:$F177))</f>
        <v/>
      </c>
    </row>
    <row r="178">
      <c r="A178" s="24" t="n"/>
      <c r="B178" s="18" t="n"/>
      <c r="C178" s="18" t="n"/>
      <c r="D178" s="18" t="n"/>
      <c r="E178" s="19" t="n"/>
      <c r="F178" s="14" t="n"/>
      <c r="G178" s="20">
        <f>IF(COUNTA($A178:$F178)=0,"",IF($A178="","Falta a data",IF(NOT(ISNUMBER($A178)),"Data inválida: use 25/10/2026",IF($F178="","Falta o valor",IF(NOT(ISNUMBER($F178)),"Valor inválido: só números",IF($F178&lt;0,"Valor negativo: lance sem sinal e escolha o tipo",IF($E178="","Falta o tipo",IF($C178="","Sem categoria",IF(ISNA(MATCH($C178,'Configuração'!$B$12:$B$41,0)),"Categoria fora da lista",IF(INDEX('Configuração'!$C$12:$C$41,MATCH($C178,'Configuração'!$B$12:$B$41,0))&lt;&gt;$E178,"Tipo diferente do da categoria",IF(YEAR($A178)&lt;&gt;AnoPlanilha,"Fora do ano da planilha","OK")))))))))))</f>
        <v/>
      </c>
      <c r="H178" s="25">
        <f>IF(COUNTA($A178:$F178)=0,"",COUNTA($A178:$F178))</f>
        <v/>
      </c>
    </row>
    <row r="179">
      <c r="A179" s="24" t="n"/>
      <c r="B179" s="18" t="n"/>
      <c r="C179" s="18" t="n"/>
      <c r="D179" s="18" t="n"/>
      <c r="E179" s="19" t="n"/>
      <c r="F179" s="14" t="n"/>
      <c r="G179" s="20">
        <f>IF(COUNTA($A179:$F179)=0,"",IF($A179="","Falta a data",IF(NOT(ISNUMBER($A179)),"Data inválida: use 25/10/2026",IF($F179="","Falta o valor",IF(NOT(ISNUMBER($F179)),"Valor inválido: só números",IF($F179&lt;0,"Valor negativo: lance sem sinal e escolha o tipo",IF($E179="","Falta o tipo",IF($C179="","Sem categoria",IF(ISNA(MATCH($C179,'Configuração'!$B$12:$B$41,0)),"Categoria fora da lista",IF(INDEX('Configuração'!$C$12:$C$41,MATCH($C179,'Configuração'!$B$12:$B$41,0))&lt;&gt;$E179,"Tipo diferente do da categoria",IF(YEAR($A179)&lt;&gt;AnoPlanilha,"Fora do ano da planilha","OK")))))))))))</f>
        <v/>
      </c>
      <c r="H179" s="25">
        <f>IF(COUNTA($A179:$F179)=0,"",COUNTA($A179:$F179))</f>
        <v/>
      </c>
    </row>
    <row r="180">
      <c r="A180" s="24" t="n"/>
      <c r="B180" s="18" t="n"/>
      <c r="C180" s="18" t="n"/>
      <c r="D180" s="18" t="n"/>
      <c r="E180" s="19" t="n"/>
      <c r="F180" s="14" t="n"/>
      <c r="G180" s="20">
        <f>IF(COUNTA($A180:$F180)=0,"",IF($A180="","Falta a data",IF(NOT(ISNUMBER($A180)),"Data inválida: use 25/10/2026",IF($F180="","Falta o valor",IF(NOT(ISNUMBER($F180)),"Valor inválido: só números",IF($F180&lt;0,"Valor negativo: lance sem sinal e escolha o tipo",IF($E180="","Falta o tipo",IF($C180="","Sem categoria",IF(ISNA(MATCH($C180,'Configuração'!$B$12:$B$41,0)),"Categoria fora da lista",IF(INDEX('Configuração'!$C$12:$C$41,MATCH($C180,'Configuração'!$B$12:$B$41,0))&lt;&gt;$E180,"Tipo diferente do da categoria",IF(YEAR($A180)&lt;&gt;AnoPlanilha,"Fora do ano da planilha","OK")))))))))))</f>
        <v/>
      </c>
      <c r="H180" s="25">
        <f>IF(COUNTA($A180:$F180)=0,"",COUNTA($A180:$F180))</f>
        <v/>
      </c>
    </row>
    <row r="181">
      <c r="A181" s="24" t="n"/>
      <c r="B181" s="18" t="n"/>
      <c r="C181" s="18" t="n"/>
      <c r="D181" s="18" t="n"/>
      <c r="E181" s="19" t="n"/>
      <c r="F181" s="14" t="n"/>
      <c r="G181" s="20">
        <f>IF(COUNTA($A181:$F181)=0,"",IF($A181="","Falta a data",IF(NOT(ISNUMBER($A181)),"Data inválida: use 25/10/2026",IF($F181="","Falta o valor",IF(NOT(ISNUMBER($F181)),"Valor inválido: só números",IF($F181&lt;0,"Valor negativo: lance sem sinal e escolha o tipo",IF($E181="","Falta o tipo",IF($C181="","Sem categoria",IF(ISNA(MATCH($C181,'Configuração'!$B$12:$B$41,0)),"Categoria fora da lista",IF(INDEX('Configuração'!$C$12:$C$41,MATCH($C181,'Configuração'!$B$12:$B$41,0))&lt;&gt;$E181,"Tipo diferente do da categoria",IF(YEAR($A181)&lt;&gt;AnoPlanilha,"Fora do ano da planilha","OK")))))))))))</f>
        <v/>
      </c>
      <c r="H181" s="25">
        <f>IF(COUNTA($A181:$F181)=0,"",COUNTA($A181:$F181))</f>
        <v/>
      </c>
    </row>
    <row r="182">
      <c r="A182" s="24" t="n"/>
      <c r="B182" s="18" t="n"/>
      <c r="C182" s="18" t="n"/>
      <c r="D182" s="18" t="n"/>
      <c r="E182" s="19" t="n"/>
      <c r="F182" s="14" t="n"/>
      <c r="G182" s="20">
        <f>IF(COUNTA($A182:$F182)=0,"",IF($A182="","Falta a data",IF(NOT(ISNUMBER($A182)),"Data inválida: use 25/10/2026",IF($F182="","Falta o valor",IF(NOT(ISNUMBER($F182)),"Valor inválido: só números",IF($F182&lt;0,"Valor negativo: lance sem sinal e escolha o tipo",IF($E182="","Falta o tipo",IF($C182="","Sem categoria",IF(ISNA(MATCH($C182,'Configuração'!$B$12:$B$41,0)),"Categoria fora da lista",IF(INDEX('Configuração'!$C$12:$C$41,MATCH($C182,'Configuração'!$B$12:$B$41,0))&lt;&gt;$E182,"Tipo diferente do da categoria",IF(YEAR($A182)&lt;&gt;AnoPlanilha,"Fora do ano da planilha","OK")))))))))))</f>
        <v/>
      </c>
      <c r="H182" s="25">
        <f>IF(COUNTA($A182:$F182)=0,"",COUNTA($A182:$F182))</f>
        <v/>
      </c>
    </row>
    <row r="183">
      <c r="A183" s="24" t="n"/>
      <c r="B183" s="18" t="n"/>
      <c r="C183" s="18" t="n"/>
      <c r="D183" s="18" t="n"/>
      <c r="E183" s="19" t="n"/>
      <c r="F183" s="14" t="n"/>
      <c r="G183" s="20">
        <f>IF(COUNTA($A183:$F183)=0,"",IF($A183="","Falta a data",IF(NOT(ISNUMBER($A183)),"Data inválida: use 25/10/2026",IF($F183="","Falta o valor",IF(NOT(ISNUMBER($F183)),"Valor inválido: só números",IF($F183&lt;0,"Valor negativo: lance sem sinal e escolha o tipo",IF($E183="","Falta o tipo",IF($C183="","Sem categoria",IF(ISNA(MATCH($C183,'Configuração'!$B$12:$B$41,0)),"Categoria fora da lista",IF(INDEX('Configuração'!$C$12:$C$41,MATCH($C183,'Configuração'!$B$12:$B$41,0))&lt;&gt;$E183,"Tipo diferente do da categoria",IF(YEAR($A183)&lt;&gt;AnoPlanilha,"Fora do ano da planilha","OK")))))))))))</f>
        <v/>
      </c>
      <c r="H183" s="25">
        <f>IF(COUNTA($A183:$F183)=0,"",COUNTA($A183:$F183))</f>
        <v/>
      </c>
    </row>
    <row r="184">
      <c r="A184" s="24" t="n"/>
      <c r="B184" s="18" t="n"/>
      <c r="C184" s="18" t="n"/>
      <c r="D184" s="18" t="n"/>
      <c r="E184" s="19" t="n"/>
      <c r="F184" s="14" t="n"/>
      <c r="G184" s="20">
        <f>IF(COUNTA($A184:$F184)=0,"",IF($A184="","Falta a data",IF(NOT(ISNUMBER($A184)),"Data inválida: use 25/10/2026",IF($F184="","Falta o valor",IF(NOT(ISNUMBER($F184)),"Valor inválido: só números",IF($F184&lt;0,"Valor negativo: lance sem sinal e escolha o tipo",IF($E184="","Falta o tipo",IF($C184="","Sem categoria",IF(ISNA(MATCH($C184,'Configuração'!$B$12:$B$41,0)),"Categoria fora da lista",IF(INDEX('Configuração'!$C$12:$C$41,MATCH($C184,'Configuração'!$B$12:$B$41,0))&lt;&gt;$E184,"Tipo diferente do da categoria",IF(YEAR($A184)&lt;&gt;AnoPlanilha,"Fora do ano da planilha","OK")))))))))))</f>
        <v/>
      </c>
      <c r="H184" s="25">
        <f>IF(COUNTA($A184:$F184)=0,"",COUNTA($A184:$F184))</f>
        <v/>
      </c>
    </row>
    <row r="185">
      <c r="A185" s="24" t="n"/>
      <c r="B185" s="18" t="n"/>
      <c r="C185" s="18" t="n"/>
      <c r="D185" s="18" t="n"/>
      <c r="E185" s="19" t="n"/>
      <c r="F185" s="14" t="n"/>
      <c r="G185" s="20">
        <f>IF(COUNTA($A185:$F185)=0,"",IF($A185="","Falta a data",IF(NOT(ISNUMBER($A185)),"Data inválida: use 25/10/2026",IF($F185="","Falta o valor",IF(NOT(ISNUMBER($F185)),"Valor inválido: só números",IF($F185&lt;0,"Valor negativo: lance sem sinal e escolha o tipo",IF($E185="","Falta o tipo",IF($C185="","Sem categoria",IF(ISNA(MATCH($C185,'Configuração'!$B$12:$B$41,0)),"Categoria fora da lista",IF(INDEX('Configuração'!$C$12:$C$41,MATCH($C185,'Configuração'!$B$12:$B$41,0))&lt;&gt;$E185,"Tipo diferente do da categoria",IF(YEAR($A185)&lt;&gt;AnoPlanilha,"Fora do ano da planilha","OK")))))))))))</f>
        <v/>
      </c>
      <c r="H185" s="25">
        <f>IF(COUNTA($A185:$F185)=0,"",COUNTA($A185:$F185))</f>
        <v/>
      </c>
    </row>
    <row r="186">
      <c r="A186" s="24" t="n"/>
      <c r="B186" s="18" t="n"/>
      <c r="C186" s="18" t="n"/>
      <c r="D186" s="18" t="n"/>
      <c r="E186" s="19" t="n"/>
      <c r="F186" s="14" t="n"/>
      <c r="G186" s="20">
        <f>IF(COUNTA($A186:$F186)=0,"",IF($A186="","Falta a data",IF(NOT(ISNUMBER($A186)),"Data inválida: use 25/10/2026",IF($F186="","Falta o valor",IF(NOT(ISNUMBER($F186)),"Valor inválido: só números",IF($F186&lt;0,"Valor negativo: lance sem sinal e escolha o tipo",IF($E186="","Falta o tipo",IF($C186="","Sem categoria",IF(ISNA(MATCH($C186,'Configuração'!$B$12:$B$41,0)),"Categoria fora da lista",IF(INDEX('Configuração'!$C$12:$C$41,MATCH($C186,'Configuração'!$B$12:$B$41,0))&lt;&gt;$E186,"Tipo diferente do da categoria",IF(YEAR($A186)&lt;&gt;AnoPlanilha,"Fora do ano da planilha","OK")))))))))))</f>
        <v/>
      </c>
      <c r="H186" s="25">
        <f>IF(COUNTA($A186:$F186)=0,"",COUNTA($A186:$F186))</f>
        <v/>
      </c>
    </row>
    <row r="187">
      <c r="A187" s="24" t="n"/>
      <c r="B187" s="18" t="n"/>
      <c r="C187" s="18" t="n"/>
      <c r="D187" s="18" t="n"/>
      <c r="E187" s="19" t="n"/>
      <c r="F187" s="14" t="n"/>
      <c r="G187" s="20">
        <f>IF(COUNTA($A187:$F187)=0,"",IF($A187="","Falta a data",IF(NOT(ISNUMBER($A187)),"Data inválida: use 25/10/2026",IF($F187="","Falta o valor",IF(NOT(ISNUMBER($F187)),"Valor inválido: só números",IF($F187&lt;0,"Valor negativo: lance sem sinal e escolha o tipo",IF($E187="","Falta o tipo",IF($C187="","Sem categoria",IF(ISNA(MATCH($C187,'Configuração'!$B$12:$B$41,0)),"Categoria fora da lista",IF(INDEX('Configuração'!$C$12:$C$41,MATCH($C187,'Configuração'!$B$12:$B$41,0))&lt;&gt;$E187,"Tipo diferente do da categoria",IF(YEAR($A187)&lt;&gt;AnoPlanilha,"Fora do ano da planilha","OK")))))))))))</f>
        <v/>
      </c>
      <c r="H187" s="25">
        <f>IF(COUNTA($A187:$F187)=0,"",COUNTA($A187:$F187))</f>
        <v/>
      </c>
    </row>
    <row r="188">
      <c r="A188" s="24" t="n"/>
      <c r="B188" s="18" t="n"/>
      <c r="C188" s="18" t="n"/>
      <c r="D188" s="18" t="n"/>
      <c r="E188" s="19" t="n"/>
      <c r="F188" s="14" t="n"/>
      <c r="G188" s="20">
        <f>IF(COUNTA($A188:$F188)=0,"",IF($A188="","Falta a data",IF(NOT(ISNUMBER($A188)),"Data inválida: use 25/10/2026",IF($F188="","Falta o valor",IF(NOT(ISNUMBER($F188)),"Valor inválido: só números",IF($F188&lt;0,"Valor negativo: lance sem sinal e escolha o tipo",IF($E188="","Falta o tipo",IF($C188="","Sem categoria",IF(ISNA(MATCH($C188,'Configuração'!$B$12:$B$41,0)),"Categoria fora da lista",IF(INDEX('Configuração'!$C$12:$C$41,MATCH($C188,'Configuração'!$B$12:$B$41,0))&lt;&gt;$E188,"Tipo diferente do da categoria",IF(YEAR($A188)&lt;&gt;AnoPlanilha,"Fora do ano da planilha","OK")))))))))))</f>
        <v/>
      </c>
      <c r="H188" s="25">
        <f>IF(COUNTA($A188:$F188)=0,"",COUNTA($A188:$F188))</f>
        <v/>
      </c>
    </row>
    <row r="189">
      <c r="A189" s="24" t="n"/>
      <c r="B189" s="18" t="n"/>
      <c r="C189" s="18" t="n"/>
      <c r="D189" s="18" t="n"/>
      <c r="E189" s="19" t="n"/>
      <c r="F189" s="14" t="n"/>
      <c r="G189" s="20">
        <f>IF(COUNTA($A189:$F189)=0,"",IF($A189="","Falta a data",IF(NOT(ISNUMBER($A189)),"Data inválida: use 25/10/2026",IF($F189="","Falta o valor",IF(NOT(ISNUMBER($F189)),"Valor inválido: só números",IF($F189&lt;0,"Valor negativo: lance sem sinal e escolha o tipo",IF($E189="","Falta o tipo",IF($C189="","Sem categoria",IF(ISNA(MATCH($C189,'Configuração'!$B$12:$B$41,0)),"Categoria fora da lista",IF(INDEX('Configuração'!$C$12:$C$41,MATCH($C189,'Configuração'!$B$12:$B$41,0))&lt;&gt;$E189,"Tipo diferente do da categoria",IF(YEAR($A189)&lt;&gt;AnoPlanilha,"Fora do ano da planilha","OK")))))))))))</f>
        <v/>
      </c>
      <c r="H189" s="25">
        <f>IF(COUNTA($A189:$F189)=0,"",COUNTA($A189:$F189))</f>
        <v/>
      </c>
    </row>
    <row r="190">
      <c r="A190" s="24" t="n"/>
      <c r="B190" s="18" t="n"/>
      <c r="C190" s="18" t="n"/>
      <c r="D190" s="18" t="n"/>
      <c r="E190" s="19" t="n"/>
      <c r="F190" s="14" t="n"/>
      <c r="G190" s="20">
        <f>IF(COUNTA($A190:$F190)=0,"",IF($A190="","Falta a data",IF(NOT(ISNUMBER($A190)),"Data inválida: use 25/10/2026",IF($F190="","Falta o valor",IF(NOT(ISNUMBER($F190)),"Valor inválido: só números",IF($F190&lt;0,"Valor negativo: lance sem sinal e escolha o tipo",IF($E190="","Falta o tipo",IF($C190="","Sem categoria",IF(ISNA(MATCH($C190,'Configuração'!$B$12:$B$41,0)),"Categoria fora da lista",IF(INDEX('Configuração'!$C$12:$C$41,MATCH($C190,'Configuração'!$B$12:$B$41,0))&lt;&gt;$E190,"Tipo diferente do da categoria",IF(YEAR($A190)&lt;&gt;AnoPlanilha,"Fora do ano da planilha","OK")))))))))))</f>
        <v/>
      </c>
      <c r="H190" s="25">
        <f>IF(COUNTA($A190:$F190)=0,"",COUNTA($A190:$F190))</f>
        <v/>
      </c>
    </row>
    <row r="191">
      <c r="A191" s="24" t="n"/>
      <c r="B191" s="18" t="n"/>
      <c r="C191" s="18" t="n"/>
      <c r="D191" s="18" t="n"/>
      <c r="E191" s="19" t="n"/>
      <c r="F191" s="14" t="n"/>
      <c r="G191" s="20">
        <f>IF(COUNTA($A191:$F191)=0,"",IF($A191="","Falta a data",IF(NOT(ISNUMBER($A191)),"Data inválida: use 25/10/2026",IF($F191="","Falta o valor",IF(NOT(ISNUMBER($F191)),"Valor inválido: só números",IF($F191&lt;0,"Valor negativo: lance sem sinal e escolha o tipo",IF($E191="","Falta o tipo",IF($C191="","Sem categoria",IF(ISNA(MATCH($C191,'Configuração'!$B$12:$B$41,0)),"Categoria fora da lista",IF(INDEX('Configuração'!$C$12:$C$41,MATCH($C191,'Configuração'!$B$12:$B$41,0))&lt;&gt;$E191,"Tipo diferente do da categoria",IF(YEAR($A191)&lt;&gt;AnoPlanilha,"Fora do ano da planilha","OK")))))))))))</f>
        <v/>
      </c>
      <c r="H191" s="25">
        <f>IF(COUNTA($A191:$F191)=0,"",COUNTA($A191:$F191))</f>
        <v/>
      </c>
    </row>
    <row r="192">
      <c r="A192" s="24" t="n"/>
      <c r="B192" s="18" t="n"/>
      <c r="C192" s="18" t="n"/>
      <c r="D192" s="18" t="n"/>
      <c r="E192" s="19" t="n"/>
      <c r="F192" s="14" t="n"/>
      <c r="G192" s="20">
        <f>IF(COUNTA($A192:$F192)=0,"",IF($A192="","Falta a data",IF(NOT(ISNUMBER($A192)),"Data inválida: use 25/10/2026",IF($F192="","Falta o valor",IF(NOT(ISNUMBER($F192)),"Valor inválido: só números",IF($F192&lt;0,"Valor negativo: lance sem sinal e escolha o tipo",IF($E192="","Falta o tipo",IF($C192="","Sem categoria",IF(ISNA(MATCH($C192,'Configuração'!$B$12:$B$41,0)),"Categoria fora da lista",IF(INDEX('Configuração'!$C$12:$C$41,MATCH($C192,'Configuração'!$B$12:$B$41,0))&lt;&gt;$E192,"Tipo diferente do da categoria",IF(YEAR($A192)&lt;&gt;AnoPlanilha,"Fora do ano da planilha","OK")))))))))))</f>
        <v/>
      </c>
      <c r="H192" s="25">
        <f>IF(COUNTA($A192:$F192)=0,"",COUNTA($A192:$F192))</f>
        <v/>
      </c>
    </row>
    <row r="193">
      <c r="A193" s="24" t="n"/>
      <c r="B193" s="18" t="n"/>
      <c r="C193" s="18" t="n"/>
      <c r="D193" s="18" t="n"/>
      <c r="E193" s="19" t="n"/>
      <c r="F193" s="14" t="n"/>
      <c r="G193" s="20">
        <f>IF(COUNTA($A193:$F193)=0,"",IF($A193="","Falta a data",IF(NOT(ISNUMBER($A193)),"Data inválida: use 25/10/2026",IF($F193="","Falta o valor",IF(NOT(ISNUMBER($F193)),"Valor inválido: só números",IF($F193&lt;0,"Valor negativo: lance sem sinal e escolha o tipo",IF($E193="","Falta o tipo",IF($C193="","Sem categoria",IF(ISNA(MATCH($C193,'Configuração'!$B$12:$B$41,0)),"Categoria fora da lista",IF(INDEX('Configuração'!$C$12:$C$41,MATCH($C193,'Configuração'!$B$12:$B$41,0))&lt;&gt;$E193,"Tipo diferente do da categoria",IF(YEAR($A193)&lt;&gt;AnoPlanilha,"Fora do ano da planilha","OK")))))))))))</f>
        <v/>
      </c>
      <c r="H193" s="25">
        <f>IF(COUNTA($A193:$F193)=0,"",COUNTA($A193:$F193))</f>
        <v/>
      </c>
    </row>
    <row r="194">
      <c r="A194" s="24" t="n"/>
      <c r="B194" s="18" t="n"/>
      <c r="C194" s="18" t="n"/>
      <c r="D194" s="18" t="n"/>
      <c r="E194" s="19" t="n"/>
      <c r="F194" s="14" t="n"/>
      <c r="G194" s="20">
        <f>IF(COUNTA($A194:$F194)=0,"",IF($A194="","Falta a data",IF(NOT(ISNUMBER($A194)),"Data inválida: use 25/10/2026",IF($F194="","Falta o valor",IF(NOT(ISNUMBER($F194)),"Valor inválido: só números",IF($F194&lt;0,"Valor negativo: lance sem sinal e escolha o tipo",IF($E194="","Falta o tipo",IF($C194="","Sem categoria",IF(ISNA(MATCH($C194,'Configuração'!$B$12:$B$41,0)),"Categoria fora da lista",IF(INDEX('Configuração'!$C$12:$C$41,MATCH($C194,'Configuração'!$B$12:$B$41,0))&lt;&gt;$E194,"Tipo diferente do da categoria",IF(YEAR($A194)&lt;&gt;AnoPlanilha,"Fora do ano da planilha","OK")))))))))))</f>
        <v/>
      </c>
      <c r="H194" s="25">
        <f>IF(COUNTA($A194:$F194)=0,"",COUNTA($A194:$F194))</f>
        <v/>
      </c>
    </row>
    <row r="195">
      <c r="A195" s="24" t="n"/>
      <c r="B195" s="18" t="n"/>
      <c r="C195" s="18" t="n"/>
      <c r="D195" s="18" t="n"/>
      <c r="E195" s="19" t="n"/>
      <c r="F195" s="14" t="n"/>
      <c r="G195" s="20">
        <f>IF(COUNTA($A195:$F195)=0,"",IF($A195="","Falta a data",IF(NOT(ISNUMBER($A195)),"Data inválida: use 25/10/2026",IF($F195="","Falta o valor",IF(NOT(ISNUMBER($F195)),"Valor inválido: só números",IF($F195&lt;0,"Valor negativo: lance sem sinal e escolha o tipo",IF($E195="","Falta o tipo",IF($C195="","Sem categoria",IF(ISNA(MATCH($C195,'Configuração'!$B$12:$B$41,0)),"Categoria fora da lista",IF(INDEX('Configuração'!$C$12:$C$41,MATCH($C195,'Configuração'!$B$12:$B$41,0))&lt;&gt;$E195,"Tipo diferente do da categoria",IF(YEAR($A195)&lt;&gt;AnoPlanilha,"Fora do ano da planilha","OK")))))))))))</f>
        <v/>
      </c>
      <c r="H195" s="25">
        <f>IF(COUNTA($A195:$F195)=0,"",COUNTA($A195:$F195))</f>
        <v/>
      </c>
    </row>
    <row r="196">
      <c r="A196" s="24" t="n"/>
      <c r="B196" s="18" t="n"/>
      <c r="C196" s="18" t="n"/>
      <c r="D196" s="18" t="n"/>
      <c r="E196" s="19" t="n"/>
      <c r="F196" s="14" t="n"/>
      <c r="G196" s="20">
        <f>IF(COUNTA($A196:$F196)=0,"",IF($A196="","Falta a data",IF(NOT(ISNUMBER($A196)),"Data inválida: use 25/10/2026",IF($F196="","Falta o valor",IF(NOT(ISNUMBER($F196)),"Valor inválido: só números",IF($F196&lt;0,"Valor negativo: lance sem sinal e escolha o tipo",IF($E196="","Falta o tipo",IF($C196="","Sem categoria",IF(ISNA(MATCH($C196,'Configuração'!$B$12:$B$41,0)),"Categoria fora da lista",IF(INDEX('Configuração'!$C$12:$C$41,MATCH($C196,'Configuração'!$B$12:$B$41,0))&lt;&gt;$E196,"Tipo diferente do da categoria",IF(YEAR($A196)&lt;&gt;AnoPlanilha,"Fora do ano da planilha","OK")))))))))))</f>
        <v/>
      </c>
      <c r="H196" s="25">
        <f>IF(COUNTA($A196:$F196)=0,"",COUNTA($A196:$F196))</f>
        <v/>
      </c>
    </row>
    <row r="197">
      <c r="A197" s="24" t="n"/>
      <c r="B197" s="18" t="n"/>
      <c r="C197" s="18" t="n"/>
      <c r="D197" s="18" t="n"/>
      <c r="E197" s="19" t="n"/>
      <c r="F197" s="14" t="n"/>
      <c r="G197" s="20">
        <f>IF(COUNTA($A197:$F197)=0,"",IF($A197="","Falta a data",IF(NOT(ISNUMBER($A197)),"Data inválida: use 25/10/2026",IF($F197="","Falta o valor",IF(NOT(ISNUMBER($F197)),"Valor inválido: só números",IF($F197&lt;0,"Valor negativo: lance sem sinal e escolha o tipo",IF($E197="","Falta o tipo",IF($C197="","Sem categoria",IF(ISNA(MATCH($C197,'Configuração'!$B$12:$B$41,0)),"Categoria fora da lista",IF(INDEX('Configuração'!$C$12:$C$41,MATCH($C197,'Configuração'!$B$12:$B$41,0))&lt;&gt;$E197,"Tipo diferente do da categoria",IF(YEAR($A197)&lt;&gt;AnoPlanilha,"Fora do ano da planilha","OK")))))))))))</f>
        <v/>
      </c>
      <c r="H197" s="25">
        <f>IF(COUNTA($A197:$F197)=0,"",COUNTA($A197:$F197))</f>
        <v/>
      </c>
    </row>
    <row r="198">
      <c r="A198" s="24" t="n"/>
      <c r="B198" s="18" t="n"/>
      <c r="C198" s="18" t="n"/>
      <c r="D198" s="18" t="n"/>
      <c r="E198" s="19" t="n"/>
      <c r="F198" s="14" t="n"/>
      <c r="G198" s="20">
        <f>IF(COUNTA($A198:$F198)=0,"",IF($A198="","Falta a data",IF(NOT(ISNUMBER($A198)),"Data inválida: use 25/10/2026",IF($F198="","Falta o valor",IF(NOT(ISNUMBER($F198)),"Valor inválido: só números",IF($F198&lt;0,"Valor negativo: lance sem sinal e escolha o tipo",IF($E198="","Falta o tipo",IF($C198="","Sem categoria",IF(ISNA(MATCH($C198,'Configuração'!$B$12:$B$41,0)),"Categoria fora da lista",IF(INDEX('Configuração'!$C$12:$C$41,MATCH($C198,'Configuração'!$B$12:$B$41,0))&lt;&gt;$E198,"Tipo diferente do da categoria",IF(YEAR($A198)&lt;&gt;AnoPlanilha,"Fora do ano da planilha","OK")))))))))))</f>
        <v/>
      </c>
      <c r="H198" s="25">
        <f>IF(COUNTA($A198:$F198)=0,"",COUNTA($A198:$F198))</f>
        <v/>
      </c>
    </row>
    <row r="199">
      <c r="A199" s="24" t="n"/>
      <c r="B199" s="18" t="n"/>
      <c r="C199" s="18" t="n"/>
      <c r="D199" s="18" t="n"/>
      <c r="E199" s="19" t="n"/>
      <c r="F199" s="14" t="n"/>
      <c r="G199" s="20">
        <f>IF(COUNTA($A199:$F199)=0,"",IF($A199="","Falta a data",IF(NOT(ISNUMBER($A199)),"Data inválida: use 25/10/2026",IF($F199="","Falta o valor",IF(NOT(ISNUMBER($F199)),"Valor inválido: só números",IF($F199&lt;0,"Valor negativo: lance sem sinal e escolha o tipo",IF($E199="","Falta o tipo",IF($C199="","Sem categoria",IF(ISNA(MATCH($C199,'Configuração'!$B$12:$B$41,0)),"Categoria fora da lista",IF(INDEX('Configuração'!$C$12:$C$41,MATCH($C199,'Configuração'!$B$12:$B$41,0))&lt;&gt;$E199,"Tipo diferente do da categoria",IF(YEAR($A199)&lt;&gt;AnoPlanilha,"Fora do ano da planilha","OK")))))))))))</f>
        <v/>
      </c>
      <c r="H199" s="25">
        <f>IF(COUNTA($A199:$F199)=0,"",COUNTA($A199:$F199))</f>
        <v/>
      </c>
    </row>
    <row r="200">
      <c r="A200" s="24" t="n"/>
      <c r="B200" s="18" t="n"/>
      <c r="C200" s="18" t="n"/>
      <c r="D200" s="18" t="n"/>
      <c r="E200" s="19" t="n"/>
      <c r="F200" s="14" t="n"/>
      <c r="G200" s="20">
        <f>IF(COUNTA($A200:$F200)=0,"",IF($A200="","Falta a data",IF(NOT(ISNUMBER($A200)),"Data inválida: use 25/10/2026",IF($F200="","Falta o valor",IF(NOT(ISNUMBER($F200)),"Valor inválido: só números",IF($F200&lt;0,"Valor negativo: lance sem sinal e escolha o tipo",IF($E200="","Falta o tipo",IF($C200="","Sem categoria",IF(ISNA(MATCH($C200,'Configuração'!$B$12:$B$41,0)),"Categoria fora da lista",IF(INDEX('Configuração'!$C$12:$C$41,MATCH($C200,'Configuração'!$B$12:$B$41,0))&lt;&gt;$E200,"Tipo diferente do da categoria",IF(YEAR($A200)&lt;&gt;AnoPlanilha,"Fora do ano da planilha","OK")))))))))))</f>
        <v/>
      </c>
      <c r="H200" s="25">
        <f>IF(COUNTA($A200:$F200)=0,"",COUNTA($A200:$F200))</f>
        <v/>
      </c>
    </row>
    <row r="201">
      <c r="A201" s="24" t="n"/>
      <c r="B201" s="18" t="n"/>
      <c r="C201" s="18" t="n"/>
      <c r="D201" s="18" t="n"/>
      <c r="E201" s="19" t="n"/>
      <c r="F201" s="14" t="n"/>
      <c r="G201" s="20">
        <f>IF(COUNTA($A201:$F201)=0,"",IF($A201="","Falta a data",IF(NOT(ISNUMBER($A201)),"Data inválida: use 25/10/2026",IF($F201="","Falta o valor",IF(NOT(ISNUMBER($F201)),"Valor inválido: só números",IF($F201&lt;0,"Valor negativo: lance sem sinal e escolha o tipo",IF($E201="","Falta o tipo",IF($C201="","Sem categoria",IF(ISNA(MATCH($C201,'Configuração'!$B$12:$B$41,0)),"Categoria fora da lista",IF(INDEX('Configuração'!$C$12:$C$41,MATCH($C201,'Configuração'!$B$12:$B$41,0))&lt;&gt;$E201,"Tipo diferente do da categoria",IF(YEAR($A201)&lt;&gt;AnoPlanilha,"Fora do ano da planilha","OK")))))))))))</f>
        <v/>
      </c>
      <c r="H201" s="25">
        <f>IF(COUNTA($A201:$F201)=0,"",COUNTA($A201:$F201))</f>
        <v/>
      </c>
    </row>
    <row r="202">
      <c r="A202" s="24" t="n"/>
      <c r="B202" s="18" t="n"/>
      <c r="C202" s="18" t="n"/>
      <c r="D202" s="18" t="n"/>
      <c r="E202" s="19" t="n"/>
      <c r="F202" s="14" t="n"/>
      <c r="G202" s="20">
        <f>IF(COUNTA($A202:$F202)=0,"",IF($A202="","Falta a data",IF(NOT(ISNUMBER($A202)),"Data inválida: use 25/10/2026",IF($F202="","Falta o valor",IF(NOT(ISNUMBER($F202)),"Valor inválido: só números",IF($F202&lt;0,"Valor negativo: lance sem sinal e escolha o tipo",IF($E202="","Falta o tipo",IF($C202="","Sem categoria",IF(ISNA(MATCH($C202,'Configuração'!$B$12:$B$41,0)),"Categoria fora da lista",IF(INDEX('Configuração'!$C$12:$C$41,MATCH($C202,'Configuração'!$B$12:$B$41,0))&lt;&gt;$E202,"Tipo diferente do da categoria",IF(YEAR($A202)&lt;&gt;AnoPlanilha,"Fora do ano da planilha","OK")))))))))))</f>
        <v/>
      </c>
      <c r="H202" s="25">
        <f>IF(COUNTA($A202:$F202)=0,"",COUNTA($A202:$F202))</f>
        <v/>
      </c>
    </row>
    <row r="203">
      <c r="A203" s="24" t="n"/>
      <c r="B203" s="18" t="n"/>
      <c r="C203" s="18" t="n"/>
      <c r="D203" s="18" t="n"/>
      <c r="E203" s="19" t="n"/>
      <c r="F203" s="14" t="n"/>
      <c r="G203" s="20">
        <f>IF(COUNTA($A203:$F203)=0,"",IF($A203="","Falta a data",IF(NOT(ISNUMBER($A203)),"Data inválida: use 25/10/2026",IF($F203="","Falta o valor",IF(NOT(ISNUMBER($F203)),"Valor inválido: só números",IF($F203&lt;0,"Valor negativo: lance sem sinal e escolha o tipo",IF($E203="","Falta o tipo",IF($C203="","Sem categoria",IF(ISNA(MATCH($C203,'Configuração'!$B$12:$B$41,0)),"Categoria fora da lista",IF(INDEX('Configuração'!$C$12:$C$41,MATCH($C203,'Configuração'!$B$12:$B$41,0))&lt;&gt;$E203,"Tipo diferente do da categoria",IF(YEAR($A203)&lt;&gt;AnoPlanilha,"Fora do ano da planilha","OK")))))))))))</f>
        <v/>
      </c>
      <c r="H203" s="25">
        <f>IF(COUNTA($A203:$F203)=0,"",COUNTA($A203:$F203))</f>
        <v/>
      </c>
    </row>
    <row r="204">
      <c r="A204" s="24" t="n"/>
      <c r="B204" s="18" t="n"/>
      <c r="C204" s="18" t="n"/>
      <c r="D204" s="18" t="n"/>
      <c r="E204" s="19" t="n"/>
      <c r="F204" s="14" t="n"/>
      <c r="G204" s="20">
        <f>IF(COUNTA($A204:$F204)=0,"",IF($A204="","Falta a data",IF(NOT(ISNUMBER($A204)),"Data inválida: use 25/10/2026",IF($F204="","Falta o valor",IF(NOT(ISNUMBER($F204)),"Valor inválido: só números",IF($F204&lt;0,"Valor negativo: lance sem sinal e escolha o tipo",IF($E204="","Falta o tipo",IF($C204="","Sem categoria",IF(ISNA(MATCH($C204,'Configuração'!$B$12:$B$41,0)),"Categoria fora da lista",IF(INDEX('Configuração'!$C$12:$C$41,MATCH($C204,'Configuração'!$B$12:$B$41,0))&lt;&gt;$E204,"Tipo diferente do da categoria",IF(YEAR($A204)&lt;&gt;AnoPlanilha,"Fora do ano da planilha","OK")))))))))))</f>
        <v/>
      </c>
      <c r="H204" s="25">
        <f>IF(COUNTA($A204:$F204)=0,"",COUNTA($A204:$F204))</f>
        <v/>
      </c>
    </row>
    <row r="205">
      <c r="A205" s="24" t="n"/>
      <c r="B205" s="18" t="n"/>
      <c r="C205" s="18" t="n"/>
      <c r="D205" s="18" t="n"/>
      <c r="E205" s="19" t="n"/>
      <c r="F205" s="14" t="n"/>
      <c r="G205" s="20">
        <f>IF(COUNTA($A205:$F205)=0,"",IF($A205="","Falta a data",IF(NOT(ISNUMBER($A205)),"Data inválida: use 25/10/2026",IF($F205="","Falta o valor",IF(NOT(ISNUMBER($F205)),"Valor inválido: só números",IF($F205&lt;0,"Valor negativo: lance sem sinal e escolha o tipo",IF($E205="","Falta o tipo",IF($C205="","Sem categoria",IF(ISNA(MATCH($C205,'Configuração'!$B$12:$B$41,0)),"Categoria fora da lista",IF(INDEX('Configuração'!$C$12:$C$41,MATCH($C205,'Configuração'!$B$12:$B$41,0))&lt;&gt;$E205,"Tipo diferente do da categoria",IF(YEAR($A205)&lt;&gt;AnoPlanilha,"Fora do ano da planilha","OK")))))))))))</f>
        <v/>
      </c>
      <c r="H205" s="25">
        <f>IF(COUNTA($A205:$F205)=0,"",COUNTA($A205:$F205))</f>
        <v/>
      </c>
    </row>
    <row r="206">
      <c r="A206" s="24" t="n"/>
      <c r="B206" s="18" t="n"/>
      <c r="C206" s="18" t="n"/>
      <c r="D206" s="18" t="n"/>
      <c r="E206" s="19" t="n"/>
      <c r="F206" s="14" t="n"/>
      <c r="G206" s="20">
        <f>IF(COUNTA($A206:$F206)=0,"",IF($A206="","Falta a data",IF(NOT(ISNUMBER($A206)),"Data inválida: use 25/10/2026",IF($F206="","Falta o valor",IF(NOT(ISNUMBER($F206)),"Valor inválido: só números",IF($F206&lt;0,"Valor negativo: lance sem sinal e escolha o tipo",IF($E206="","Falta o tipo",IF($C206="","Sem categoria",IF(ISNA(MATCH($C206,'Configuração'!$B$12:$B$41,0)),"Categoria fora da lista",IF(INDEX('Configuração'!$C$12:$C$41,MATCH($C206,'Configuração'!$B$12:$B$41,0))&lt;&gt;$E206,"Tipo diferente do da categoria",IF(YEAR($A206)&lt;&gt;AnoPlanilha,"Fora do ano da planilha","OK")))))))))))</f>
        <v/>
      </c>
      <c r="H206" s="25">
        <f>IF(COUNTA($A206:$F206)=0,"",COUNTA($A206:$F206))</f>
        <v/>
      </c>
    </row>
    <row r="207">
      <c r="A207" s="24" t="n"/>
      <c r="B207" s="18" t="n"/>
      <c r="C207" s="18" t="n"/>
      <c r="D207" s="18" t="n"/>
      <c r="E207" s="19" t="n"/>
      <c r="F207" s="14" t="n"/>
      <c r="G207" s="20">
        <f>IF(COUNTA($A207:$F207)=0,"",IF($A207="","Falta a data",IF(NOT(ISNUMBER($A207)),"Data inválida: use 25/10/2026",IF($F207="","Falta o valor",IF(NOT(ISNUMBER($F207)),"Valor inválido: só números",IF($F207&lt;0,"Valor negativo: lance sem sinal e escolha o tipo",IF($E207="","Falta o tipo",IF($C207="","Sem categoria",IF(ISNA(MATCH($C207,'Configuração'!$B$12:$B$41,0)),"Categoria fora da lista",IF(INDEX('Configuração'!$C$12:$C$41,MATCH($C207,'Configuração'!$B$12:$B$41,0))&lt;&gt;$E207,"Tipo diferente do da categoria",IF(YEAR($A207)&lt;&gt;AnoPlanilha,"Fora do ano da planilha","OK")))))))))))</f>
        <v/>
      </c>
      <c r="H207" s="25">
        <f>IF(COUNTA($A207:$F207)=0,"",COUNTA($A207:$F207))</f>
        <v/>
      </c>
    </row>
    <row r="208">
      <c r="A208" s="24" t="n"/>
      <c r="B208" s="18" t="n"/>
      <c r="C208" s="18" t="n"/>
      <c r="D208" s="18" t="n"/>
      <c r="E208" s="19" t="n"/>
      <c r="F208" s="14" t="n"/>
      <c r="G208" s="20">
        <f>IF(COUNTA($A208:$F208)=0,"",IF($A208="","Falta a data",IF(NOT(ISNUMBER($A208)),"Data inválida: use 25/10/2026",IF($F208="","Falta o valor",IF(NOT(ISNUMBER($F208)),"Valor inválido: só números",IF($F208&lt;0,"Valor negativo: lance sem sinal e escolha o tipo",IF($E208="","Falta o tipo",IF($C208="","Sem categoria",IF(ISNA(MATCH($C208,'Configuração'!$B$12:$B$41,0)),"Categoria fora da lista",IF(INDEX('Configuração'!$C$12:$C$41,MATCH($C208,'Configuração'!$B$12:$B$41,0))&lt;&gt;$E208,"Tipo diferente do da categoria",IF(YEAR($A208)&lt;&gt;AnoPlanilha,"Fora do ano da planilha","OK")))))))))))</f>
        <v/>
      </c>
      <c r="H208" s="25">
        <f>IF(COUNTA($A208:$F208)=0,"",COUNTA($A208:$F208))</f>
        <v/>
      </c>
    </row>
    <row r="209">
      <c r="A209" s="24" t="n"/>
      <c r="B209" s="18" t="n"/>
      <c r="C209" s="18" t="n"/>
      <c r="D209" s="18" t="n"/>
      <c r="E209" s="19" t="n"/>
      <c r="F209" s="14" t="n"/>
      <c r="G209" s="20">
        <f>IF(COUNTA($A209:$F209)=0,"",IF($A209="","Falta a data",IF(NOT(ISNUMBER($A209)),"Data inválida: use 25/10/2026",IF($F209="","Falta o valor",IF(NOT(ISNUMBER($F209)),"Valor inválido: só números",IF($F209&lt;0,"Valor negativo: lance sem sinal e escolha o tipo",IF($E209="","Falta o tipo",IF($C209="","Sem categoria",IF(ISNA(MATCH($C209,'Configuração'!$B$12:$B$41,0)),"Categoria fora da lista",IF(INDEX('Configuração'!$C$12:$C$41,MATCH($C209,'Configuração'!$B$12:$B$41,0))&lt;&gt;$E209,"Tipo diferente do da categoria",IF(YEAR($A209)&lt;&gt;AnoPlanilha,"Fora do ano da planilha","OK")))))))))))</f>
        <v/>
      </c>
      <c r="H209" s="25">
        <f>IF(COUNTA($A209:$F209)=0,"",COUNTA($A209:$F209))</f>
        <v/>
      </c>
    </row>
    <row r="210">
      <c r="A210" s="24" t="n"/>
      <c r="B210" s="18" t="n"/>
      <c r="C210" s="18" t="n"/>
      <c r="D210" s="18" t="n"/>
      <c r="E210" s="19" t="n"/>
      <c r="F210" s="14" t="n"/>
      <c r="G210" s="20">
        <f>IF(COUNTA($A210:$F210)=0,"",IF($A210="","Falta a data",IF(NOT(ISNUMBER($A210)),"Data inválida: use 25/10/2026",IF($F210="","Falta o valor",IF(NOT(ISNUMBER($F210)),"Valor inválido: só números",IF($F210&lt;0,"Valor negativo: lance sem sinal e escolha o tipo",IF($E210="","Falta o tipo",IF($C210="","Sem categoria",IF(ISNA(MATCH($C210,'Configuração'!$B$12:$B$41,0)),"Categoria fora da lista",IF(INDEX('Configuração'!$C$12:$C$41,MATCH($C210,'Configuração'!$B$12:$B$41,0))&lt;&gt;$E210,"Tipo diferente do da categoria",IF(YEAR($A210)&lt;&gt;AnoPlanilha,"Fora do ano da planilha","OK")))))))))))</f>
        <v/>
      </c>
      <c r="H210" s="25">
        <f>IF(COUNTA($A210:$F210)=0,"",COUNTA($A210:$F210))</f>
        <v/>
      </c>
    </row>
    <row r="211">
      <c r="A211" s="24" t="n"/>
      <c r="B211" s="18" t="n"/>
      <c r="C211" s="18" t="n"/>
      <c r="D211" s="18" t="n"/>
      <c r="E211" s="19" t="n"/>
      <c r="F211" s="14" t="n"/>
      <c r="G211" s="20">
        <f>IF(COUNTA($A211:$F211)=0,"",IF($A211="","Falta a data",IF(NOT(ISNUMBER($A211)),"Data inválida: use 25/10/2026",IF($F211="","Falta o valor",IF(NOT(ISNUMBER($F211)),"Valor inválido: só números",IF($F211&lt;0,"Valor negativo: lance sem sinal e escolha o tipo",IF($E211="","Falta o tipo",IF($C211="","Sem categoria",IF(ISNA(MATCH($C211,'Configuração'!$B$12:$B$41,0)),"Categoria fora da lista",IF(INDEX('Configuração'!$C$12:$C$41,MATCH($C211,'Configuração'!$B$12:$B$41,0))&lt;&gt;$E211,"Tipo diferente do da categoria",IF(YEAR($A211)&lt;&gt;AnoPlanilha,"Fora do ano da planilha","OK")))))))))))</f>
        <v/>
      </c>
      <c r="H211" s="25">
        <f>IF(COUNTA($A211:$F211)=0,"",COUNTA($A211:$F211))</f>
        <v/>
      </c>
    </row>
    <row r="212">
      <c r="A212" s="24" t="n"/>
      <c r="B212" s="18" t="n"/>
      <c r="C212" s="18" t="n"/>
      <c r="D212" s="18" t="n"/>
      <c r="E212" s="19" t="n"/>
      <c r="F212" s="14" t="n"/>
      <c r="G212" s="20">
        <f>IF(COUNTA($A212:$F212)=0,"",IF($A212="","Falta a data",IF(NOT(ISNUMBER($A212)),"Data inválida: use 25/10/2026",IF($F212="","Falta o valor",IF(NOT(ISNUMBER($F212)),"Valor inválido: só números",IF($F212&lt;0,"Valor negativo: lance sem sinal e escolha o tipo",IF($E212="","Falta o tipo",IF($C212="","Sem categoria",IF(ISNA(MATCH($C212,'Configuração'!$B$12:$B$41,0)),"Categoria fora da lista",IF(INDEX('Configuração'!$C$12:$C$41,MATCH($C212,'Configuração'!$B$12:$B$41,0))&lt;&gt;$E212,"Tipo diferente do da categoria",IF(YEAR($A212)&lt;&gt;AnoPlanilha,"Fora do ano da planilha","OK")))))))))))</f>
        <v/>
      </c>
      <c r="H212" s="25">
        <f>IF(COUNTA($A212:$F212)=0,"",COUNTA($A212:$F212))</f>
        <v/>
      </c>
    </row>
    <row r="213">
      <c r="A213" s="24" t="n"/>
      <c r="B213" s="18" t="n"/>
      <c r="C213" s="18" t="n"/>
      <c r="D213" s="18" t="n"/>
      <c r="E213" s="19" t="n"/>
      <c r="F213" s="14" t="n"/>
      <c r="G213" s="20">
        <f>IF(COUNTA($A213:$F213)=0,"",IF($A213="","Falta a data",IF(NOT(ISNUMBER($A213)),"Data inválida: use 25/10/2026",IF($F213="","Falta o valor",IF(NOT(ISNUMBER($F213)),"Valor inválido: só números",IF($F213&lt;0,"Valor negativo: lance sem sinal e escolha o tipo",IF($E213="","Falta o tipo",IF($C213="","Sem categoria",IF(ISNA(MATCH($C213,'Configuração'!$B$12:$B$41,0)),"Categoria fora da lista",IF(INDEX('Configuração'!$C$12:$C$41,MATCH($C213,'Configuração'!$B$12:$B$41,0))&lt;&gt;$E213,"Tipo diferente do da categoria",IF(YEAR($A213)&lt;&gt;AnoPlanilha,"Fora do ano da planilha","OK")))))))))))</f>
        <v/>
      </c>
      <c r="H213" s="25">
        <f>IF(COUNTA($A213:$F213)=0,"",COUNTA($A213:$F213))</f>
        <v/>
      </c>
    </row>
    <row r="214">
      <c r="A214" s="24" t="n"/>
      <c r="B214" s="18" t="n"/>
      <c r="C214" s="18" t="n"/>
      <c r="D214" s="18" t="n"/>
      <c r="E214" s="19" t="n"/>
      <c r="F214" s="14" t="n"/>
      <c r="G214" s="20">
        <f>IF(COUNTA($A214:$F214)=0,"",IF($A214="","Falta a data",IF(NOT(ISNUMBER($A214)),"Data inválida: use 25/10/2026",IF($F214="","Falta o valor",IF(NOT(ISNUMBER($F214)),"Valor inválido: só números",IF($F214&lt;0,"Valor negativo: lance sem sinal e escolha o tipo",IF($E214="","Falta o tipo",IF($C214="","Sem categoria",IF(ISNA(MATCH($C214,'Configuração'!$B$12:$B$41,0)),"Categoria fora da lista",IF(INDEX('Configuração'!$C$12:$C$41,MATCH($C214,'Configuração'!$B$12:$B$41,0))&lt;&gt;$E214,"Tipo diferente do da categoria",IF(YEAR($A214)&lt;&gt;AnoPlanilha,"Fora do ano da planilha","OK")))))))))))</f>
        <v/>
      </c>
      <c r="H214" s="25">
        <f>IF(COUNTA($A214:$F214)=0,"",COUNTA($A214:$F214))</f>
        <v/>
      </c>
    </row>
    <row r="215">
      <c r="A215" s="24" t="n"/>
      <c r="B215" s="18" t="n"/>
      <c r="C215" s="18" t="n"/>
      <c r="D215" s="18" t="n"/>
      <c r="E215" s="19" t="n"/>
      <c r="F215" s="14" t="n"/>
      <c r="G215" s="20">
        <f>IF(COUNTA($A215:$F215)=0,"",IF($A215="","Falta a data",IF(NOT(ISNUMBER($A215)),"Data inválida: use 25/10/2026",IF($F215="","Falta o valor",IF(NOT(ISNUMBER($F215)),"Valor inválido: só números",IF($F215&lt;0,"Valor negativo: lance sem sinal e escolha o tipo",IF($E215="","Falta o tipo",IF($C215="","Sem categoria",IF(ISNA(MATCH($C215,'Configuração'!$B$12:$B$41,0)),"Categoria fora da lista",IF(INDEX('Configuração'!$C$12:$C$41,MATCH($C215,'Configuração'!$B$12:$B$41,0))&lt;&gt;$E215,"Tipo diferente do da categoria",IF(YEAR($A215)&lt;&gt;AnoPlanilha,"Fora do ano da planilha","OK")))))))))))</f>
        <v/>
      </c>
      <c r="H215" s="25">
        <f>IF(COUNTA($A215:$F215)=0,"",COUNTA($A215:$F215))</f>
        <v/>
      </c>
    </row>
    <row r="216">
      <c r="A216" s="24" t="n"/>
      <c r="B216" s="18" t="n"/>
      <c r="C216" s="18" t="n"/>
      <c r="D216" s="18" t="n"/>
      <c r="E216" s="19" t="n"/>
      <c r="F216" s="14" t="n"/>
      <c r="G216" s="20">
        <f>IF(COUNTA($A216:$F216)=0,"",IF($A216="","Falta a data",IF(NOT(ISNUMBER($A216)),"Data inválida: use 25/10/2026",IF($F216="","Falta o valor",IF(NOT(ISNUMBER($F216)),"Valor inválido: só números",IF($F216&lt;0,"Valor negativo: lance sem sinal e escolha o tipo",IF($E216="","Falta o tipo",IF($C216="","Sem categoria",IF(ISNA(MATCH($C216,'Configuração'!$B$12:$B$41,0)),"Categoria fora da lista",IF(INDEX('Configuração'!$C$12:$C$41,MATCH($C216,'Configuração'!$B$12:$B$41,0))&lt;&gt;$E216,"Tipo diferente do da categoria",IF(YEAR($A216)&lt;&gt;AnoPlanilha,"Fora do ano da planilha","OK")))))))))))</f>
        <v/>
      </c>
      <c r="H216" s="25">
        <f>IF(COUNTA($A216:$F216)=0,"",COUNTA($A216:$F216))</f>
        <v/>
      </c>
    </row>
    <row r="217">
      <c r="A217" s="24" t="n"/>
      <c r="B217" s="18" t="n"/>
      <c r="C217" s="18" t="n"/>
      <c r="D217" s="18" t="n"/>
      <c r="E217" s="19" t="n"/>
      <c r="F217" s="14" t="n"/>
      <c r="G217" s="20">
        <f>IF(COUNTA($A217:$F217)=0,"",IF($A217="","Falta a data",IF(NOT(ISNUMBER($A217)),"Data inválida: use 25/10/2026",IF($F217="","Falta o valor",IF(NOT(ISNUMBER($F217)),"Valor inválido: só números",IF($F217&lt;0,"Valor negativo: lance sem sinal e escolha o tipo",IF($E217="","Falta o tipo",IF($C217="","Sem categoria",IF(ISNA(MATCH($C217,'Configuração'!$B$12:$B$41,0)),"Categoria fora da lista",IF(INDEX('Configuração'!$C$12:$C$41,MATCH($C217,'Configuração'!$B$12:$B$41,0))&lt;&gt;$E217,"Tipo diferente do da categoria",IF(YEAR($A217)&lt;&gt;AnoPlanilha,"Fora do ano da planilha","OK")))))))))))</f>
        <v/>
      </c>
      <c r="H217" s="25">
        <f>IF(COUNTA($A217:$F217)=0,"",COUNTA($A217:$F217))</f>
        <v/>
      </c>
    </row>
    <row r="218">
      <c r="A218" s="24" t="n"/>
      <c r="B218" s="18" t="n"/>
      <c r="C218" s="18" t="n"/>
      <c r="D218" s="18" t="n"/>
      <c r="E218" s="19" t="n"/>
      <c r="F218" s="14" t="n"/>
      <c r="G218" s="20">
        <f>IF(COUNTA($A218:$F218)=0,"",IF($A218="","Falta a data",IF(NOT(ISNUMBER($A218)),"Data inválida: use 25/10/2026",IF($F218="","Falta o valor",IF(NOT(ISNUMBER($F218)),"Valor inválido: só números",IF($F218&lt;0,"Valor negativo: lance sem sinal e escolha o tipo",IF($E218="","Falta o tipo",IF($C218="","Sem categoria",IF(ISNA(MATCH($C218,'Configuração'!$B$12:$B$41,0)),"Categoria fora da lista",IF(INDEX('Configuração'!$C$12:$C$41,MATCH($C218,'Configuração'!$B$12:$B$41,0))&lt;&gt;$E218,"Tipo diferente do da categoria",IF(YEAR($A218)&lt;&gt;AnoPlanilha,"Fora do ano da planilha","OK")))))))))))</f>
        <v/>
      </c>
      <c r="H218" s="25">
        <f>IF(COUNTA($A218:$F218)=0,"",COUNTA($A218:$F218))</f>
        <v/>
      </c>
    </row>
    <row r="219">
      <c r="A219" s="24" t="n"/>
      <c r="B219" s="18" t="n"/>
      <c r="C219" s="18" t="n"/>
      <c r="D219" s="18" t="n"/>
      <c r="E219" s="19" t="n"/>
      <c r="F219" s="14" t="n"/>
      <c r="G219" s="20">
        <f>IF(COUNTA($A219:$F219)=0,"",IF($A219="","Falta a data",IF(NOT(ISNUMBER($A219)),"Data inválida: use 25/10/2026",IF($F219="","Falta o valor",IF(NOT(ISNUMBER($F219)),"Valor inválido: só números",IF($F219&lt;0,"Valor negativo: lance sem sinal e escolha o tipo",IF($E219="","Falta o tipo",IF($C219="","Sem categoria",IF(ISNA(MATCH($C219,'Configuração'!$B$12:$B$41,0)),"Categoria fora da lista",IF(INDEX('Configuração'!$C$12:$C$41,MATCH($C219,'Configuração'!$B$12:$B$41,0))&lt;&gt;$E219,"Tipo diferente do da categoria",IF(YEAR($A219)&lt;&gt;AnoPlanilha,"Fora do ano da planilha","OK")))))))))))</f>
        <v/>
      </c>
      <c r="H219" s="25">
        <f>IF(COUNTA($A219:$F219)=0,"",COUNTA($A219:$F219))</f>
        <v/>
      </c>
    </row>
    <row r="220">
      <c r="A220" s="24" t="n"/>
      <c r="B220" s="18" t="n"/>
      <c r="C220" s="18" t="n"/>
      <c r="D220" s="18" t="n"/>
      <c r="E220" s="19" t="n"/>
      <c r="F220" s="14" t="n"/>
      <c r="G220" s="20">
        <f>IF(COUNTA($A220:$F220)=0,"",IF($A220="","Falta a data",IF(NOT(ISNUMBER($A220)),"Data inválida: use 25/10/2026",IF($F220="","Falta o valor",IF(NOT(ISNUMBER($F220)),"Valor inválido: só números",IF($F220&lt;0,"Valor negativo: lance sem sinal e escolha o tipo",IF($E220="","Falta o tipo",IF($C220="","Sem categoria",IF(ISNA(MATCH($C220,'Configuração'!$B$12:$B$41,0)),"Categoria fora da lista",IF(INDEX('Configuração'!$C$12:$C$41,MATCH($C220,'Configuração'!$B$12:$B$41,0))&lt;&gt;$E220,"Tipo diferente do da categoria",IF(YEAR($A220)&lt;&gt;AnoPlanilha,"Fora do ano da planilha","OK")))))))))))</f>
        <v/>
      </c>
      <c r="H220" s="25">
        <f>IF(COUNTA($A220:$F220)=0,"",COUNTA($A220:$F220))</f>
        <v/>
      </c>
    </row>
    <row r="221">
      <c r="A221" s="24" t="n"/>
      <c r="B221" s="18" t="n"/>
      <c r="C221" s="18" t="n"/>
      <c r="D221" s="18" t="n"/>
      <c r="E221" s="19" t="n"/>
      <c r="F221" s="14" t="n"/>
      <c r="G221" s="20">
        <f>IF(COUNTA($A221:$F221)=0,"",IF($A221="","Falta a data",IF(NOT(ISNUMBER($A221)),"Data inválida: use 25/10/2026",IF($F221="","Falta o valor",IF(NOT(ISNUMBER($F221)),"Valor inválido: só números",IF($F221&lt;0,"Valor negativo: lance sem sinal e escolha o tipo",IF($E221="","Falta o tipo",IF($C221="","Sem categoria",IF(ISNA(MATCH($C221,'Configuração'!$B$12:$B$41,0)),"Categoria fora da lista",IF(INDEX('Configuração'!$C$12:$C$41,MATCH($C221,'Configuração'!$B$12:$B$41,0))&lt;&gt;$E221,"Tipo diferente do da categoria",IF(YEAR($A221)&lt;&gt;AnoPlanilha,"Fora do ano da planilha","OK")))))))))))</f>
        <v/>
      </c>
      <c r="H221" s="25">
        <f>IF(COUNTA($A221:$F221)=0,"",COUNTA($A221:$F221))</f>
        <v/>
      </c>
    </row>
    <row r="222">
      <c r="A222" s="24" t="n"/>
      <c r="B222" s="18" t="n"/>
      <c r="C222" s="18" t="n"/>
      <c r="D222" s="18" t="n"/>
      <c r="E222" s="19" t="n"/>
      <c r="F222" s="14" t="n"/>
      <c r="G222" s="20">
        <f>IF(COUNTA($A222:$F222)=0,"",IF($A222="","Falta a data",IF(NOT(ISNUMBER($A222)),"Data inválida: use 25/10/2026",IF($F222="","Falta o valor",IF(NOT(ISNUMBER($F222)),"Valor inválido: só números",IF($F222&lt;0,"Valor negativo: lance sem sinal e escolha o tipo",IF($E222="","Falta o tipo",IF($C222="","Sem categoria",IF(ISNA(MATCH($C222,'Configuração'!$B$12:$B$41,0)),"Categoria fora da lista",IF(INDEX('Configuração'!$C$12:$C$41,MATCH($C222,'Configuração'!$B$12:$B$41,0))&lt;&gt;$E222,"Tipo diferente do da categoria",IF(YEAR($A222)&lt;&gt;AnoPlanilha,"Fora do ano da planilha","OK")))))))))))</f>
        <v/>
      </c>
      <c r="H222" s="25">
        <f>IF(COUNTA($A222:$F222)=0,"",COUNTA($A222:$F222))</f>
        <v/>
      </c>
    </row>
    <row r="223">
      <c r="A223" s="24" t="n"/>
      <c r="B223" s="18" t="n"/>
      <c r="C223" s="18" t="n"/>
      <c r="D223" s="18" t="n"/>
      <c r="E223" s="19" t="n"/>
      <c r="F223" s="14" t="n"/>
      <c r="G223" s="20">
        <f>IF(COUNTA($A223:$F223)=0,"",IF($A223="","Falta a data",IF(NOT(ISNUMBER($A223)),"Data inválida: use 25/10/2026",IF($F223="","Falta o valor",IF(NOT(ISNUMBER($F223)),"Valor inválido: só números",IF($F223&lt;0,"Valor negativo: lance sem sinal e escolha o tipo",IF($E223="","Falta o tipo",IF($C223="","Sem categoria",IF(ISNA(MATCH($C223,'Configuração'!$B$12:$B$41,0)),"Categoria fora da lista",IF(INDEX('Configuração'!$C$12:$C$41,MATCH($C223,'Configuração'!$B$12:$B$41,0))&lt;&gt;$E223,"Tipo diferente do da categoria",IF(YEAR($A223)&lt;&gt;AnoPlanilha,"Fora do ano da planilha","OK")))))))))))</f>
        <v/>
      </c>
      <c r="H223" s="25">
        <f>IF(COUNTA($A223:$F223)=0,"",COUNTA($A223:$F223))</f>
        <v/>
      </c>
    </row>
    <row r="224">
      <c r="A224" s="24" t="n"/>
      <c r="B224" s="18" t="n"/>
      <c r="C224" s="18" t="n"/>
      <c r="D224" s="18" t="n"/>
      <c r="E224" s="19" t="n"/>
      <c r="F224" s="14" t="n"/>
      <c r="G224" s="20">
        <f>IF(COUNTA($A224:$F224)=0,"",IF($A224="","Falta a data",IF(NOT(ISNUMBER($A224)),"Data inválida: use 25/10/2026",IF($F224="","Falta o valor",IF(NOT(ISNUMBER($F224)),"Valor inválido: só números",IF($F224&lt;0,"Valor negativo: lance sem sinal e escolha o tipo",IF($E224="","Falta o tipo",IF($C224="","Sem categoria",IF(ISNA(MATCH($C224,'Configuração'!$B$12:$B$41,0)),"Categoria fora da lista",IF(INDEX('Configuração'!$C$12:$C$41,MATCH($C224,'Configuração'!$B$12:$B$41,0))&lt;&gt;$E224,"Tipo diferente do da categoria",IF(YEAR($A224)&lt;&gt;AnoPlanilha,"Fora do ano da planilha","OK")))))))))))</f>
        <v/>
      </c>
      <c r="H224" s="25">
        <f>IF(COUNTA($A224:$F224)=0,"",COUNTA($A224:$F224))</f>
        <v/>
      </c>
    </row>
    <row r="225">
      <c r="A225" s="24" t="n"/>
      <c r="B225" s="18" t="n"/>
      <c r="C225" s="18" t="n"/>
      <c r="D225" s="18" t="n"/>
      <c r="E225" s="19" t="n"/>
      <c r="F225" s="14" t="n"/>
      <c r="G225" s="20">
        <f>IF(COUNTA($A225:$F225)=0,"",IF($A225="","Falta a data",IF(NOT(ISNUMBER($A225)),"Data inválida: use 25/10/2026",IF($F225="","Falta o valor",IF(NOT(ISNUMBER($F225)),"Valor inválido: só números",IF($F225&lt;0,"Valor negativo: lance sem sinal e escolha o tipo",IF($E225="","Falta o tipo",IF($C225="","Sem categoria",IF(ISNA(MATCH($C225,'Configuração'!$B$12:$B$41,0)),"Categoria fora da lista",IF(INDEX('Configuração'!$C$12:$C$41,MATCH($C225,'Configuração'!$B$12:$B$41,0))&lt;&gt;$E225,"Tipo diferente do da categoria",IF(YEAR($A225)&lt;&gt;AnoPlanilha,"Fora do ano da planilha","OK")))))))))))</f>
        <v/>
      </c>
      <c r="H225" s="25">
        <f>IF(COUNTA($A225:$F225)=0,"",COUNTA($A225:$F225))</f>
        <v/>
      </c>
    </row>
    <row r="226">
      <c r="A226" s="24" t="n"/>
      <c r="B226" s="18" t="n"/>
      <c r="C226" s="18" t="n"/>
      <c r="D226" s="18" t="n"/>
      <c r="E226" s="19" t="n"/>
      <c r="F226" s="14" t="n"/>
      <c r="G226" s="20">
        <f>IF(COUNTA($A226:$F226)=0,"",IF($A226="","Falta a data",IF(NOT(ISNUMBER($A226)),"Data inválida: use 25/10/2026",IF($F226="","Falta o valor",IF(NOT(ISNUMBER($F226)),"Valor inválido: só números",IF($F226&lt;0,"Valor negativo: lance sem sinal e escolha o tipo",IF($E226="","Falta o tipo",IF($C226="","Sem categoria",IF(ISNA(MATCH($C226,'Configuração'!$B$12:$B$41,0)),"Categoria fora da lista",IF(INDEX('Configuração'!$C$12:$C$41,MATCH($C226,'Configuração'!$B$12:$B$41,0))&lt;&gt;$E226,"Tipo diferente do da categoria",IF(YEAR($A226)&lt;&gt;AnoPlanilha,"Fora do ano da planilha","OK")))))))))))</f>
        <v/>
      </c>
      <c r="H226" s="25">
        <f>IF(COUNTA($A226:$F226)=0,"",COUNTA($A226:$F226))</f>
        <v/>
      </c>
    </row>
    <row r="227">
      <c r="A227" s="24" t="n"/>
      <c r="B227" s="18" t="n"/>
      <c r="C227" s="18" t="n"/>
      <c r="D227" s="18" t="n"/>
      <c r="E227" s="19" t="n"/>
      <c r="F227" s="14" t="n"/>
      <c r="G227" s="20">
        <f>IF(COUNTA($A227:$F227)=0,"",IF($A227="","Falta a data",IF(NOT(ISNUMBER($A227)),"Data inválida: use 25/10/2026",IF($F227="","Falta o valor",IF(NOT(ISNUMBER($F227)),"Valor inválido: só números",IF($F227&lt;0,"Valor negativo: lance sem sinal e escolha o tipo",IF($E227="","Falta o tipo",IF($C227="","Sem categoria",IF(ISNA(MATCH($C227,'Configuração'!$B$12:$B$41,0)),"Categoria fora da lista",IF(INDEX('Configuração'!$C$12:$C$41,MATCH($C227,'Configuração'!$B$12:$B$41,0))&lt;&gt;$E227,"Tipo diferente do da categoria",IF(YEAR($A227)&lt;&gt;AnoPlanilha,"Fora do ano da planilha","OK")))))))))))</f>
        <v/>
      </c>
      <c r="H227" s="25">
        <f>IF(COUNTA($A227:$F227)=0,"",COUNTA($A227:$F227))</f>
        <v/>
      </c>
    </row>
    <row r="228">
      <c r="A228" s="24" t="n"/>
      <c r="B228" s="18" t="n"/>
      <c r="C228" s="18" t="n"/>
      <c r="D228" s="18" t="n"/>
      <c r="E228" s="19" t="n"/>
      <c r="F228" s="14" t="n"/>
      <c r="G228" s="20">
        <f>IF(COUNTA($A228:$F228)=0,"",IF($A228="","Falta a data",IF(NOT(ISNUMBER($A228)),"Data inválida: use 25/10/2026",IF($F228="","Falta o valor",IF(NOT(ISNUMBER($F228)),"Valor inválido: só números",IF($F228&lt;0,"Valor negativo: lance sem sinal e escolha o tipo",IF($E228="","Falta o tipo",IF($C228="","Sem categoria",IF(ISNA(MATCH($C228,'Configuração'!$B$12:$B$41,0)),"Categoria fora da lista",IF(INDEX('Configuração'!$C$12:$C$41,MATCH($C228,'Configuração'!$B$12:$B$41,0))&lt;&gt;$E228,"Tipo diferente do da categoria",IF(YEAR($A228)&lt;&gt;AnoPlanilha,"Fora do ano da planilha","OK")))))))))))</f>
        <v/>
      </c>
      <c r="H228" s="25">
        <f>IF(COUNTA($A228:$F228)=0,"",COUNTA($A228:$F228))</f>
        <v/>
      </c>
    </row>
    <row r="229">
      <c r="A229" s="24" t="n"/>
      <c r="B229" s="18" t="n"/>
      <c r="C229" s="18" t="n"/>
      <c r="D229" s="18" t="n"/>
      <c r="E229" s="19" t="n"/>
      <c r="F229" s="14" t="n"/>
      <c r="G229" s="20">
        <f>IF(COUNTA($A229:$F229)=0,"",IF($A229="","Falta a data",IF(NOT(ISNUMBER($A229)),"Data inválida: use 25/10/2026",IF($F229="","Falta o valor",IF(NOT(ISNUMBER($F229)),"Valor inválido: só números",IF($F229&lt;0,"Valor negativo: lance sem sinal e escolha o tipo",IF($E229="","Falta o tipo",IF($C229="","Sem categoria",IF(ISNA(MATCH($C229,'Configuração'!$B$12:$B$41,0)),"Categoria fora da lista",IF(INDEX('Configuração'!$C$12:$C$41,MATCH($C229,'Configuração'!$B$12:$B$41,0))&lt;&gt;$E229,"Tipo diferente do da categoria",IF(YEAR($A229)&lt;&gt;AnoPlanilha,"Fora do ano da planilha","OK")))))))))))</f>
        <v/>
      </c>
      <c r="H229" s="25">
        <f>IF(COUNTA($A229:$F229)=0,"",COUNTA($A229:$F229))</f>
        <v/>
      </c>
    </row>
    <row r="230">
      <c r="A230" s="24" t="n"/>
      <c r="B230" s="18" t="n"/>
      <c r="C230" s="18" t="n"/>
      <c r="D230" s="18" t="n"/>
      <c r="E230" s="19" t="n"/>
      <c r="F230" s="14" t="n"/>
      <c r="G230" s="20">
        <f>IF(COUNTA($A230:$F230)=0,"",IF($A230="","Falta a data",IF(NOT(ISNUMBER($A230)),"Data inválida: use 25/10/2026",IF($F230="","Falta o valor",IF(NOT(ISNUMBER($F230)),"Valor inválido: só números",IF($F230&lt;0,"Valor negativo: lance sem sinal e escolha o tipo",IF($E230="","Falta o tipo",IF($C230="","Sem categoria",IF(ISNA(MATCH($C230,'Configuração'!$B$12:$B$41,0)),"Categoria fora da lista",IF(INDEX('Configuração'!$C$12:$C$41,MATCH($C230,'Configuração'!$B$12:$B$41,0))&lt;&gt;$E230,"Tipo diferente do da categoria",IF(YEAR($A230)&lt;&gt;AnoPlanilha,"Fora do ano da planilha","OK")))))))))))</f>
        <v/>
      </c>
      <c r="H230" s="25">
        <f>IF(COUNTA($A230:$F230)=0,"",COUNTA($A230:$F230))</f>
        <v/>
      </c>
    </row>
    <row r="231">
      <c r="A231" s="24" t="n"/>
      <c r="B231" s="18" t="n"/>
      <c r="C231" s="18" t="n"/>
      <c r="D231" s="18" t="n"/>
      <c r="E231" s="19" t="n"/>
      <c r="F231" s="14" t="n"/>
      <c r="G231" s="20">
        <f>IF(COUNTA($A231:$F231)=0,"",IF($A231="","Falta a data",IF(NOT(ISNUMBER($A231)),"Data inválida: use 25/10/2026",IF($F231="","Falta o valor",IF(NOT(ISNUMBER($F231)),"Valor inválido: só números",IF($F231&lt;0,"Valor negativo: lance sem sinal e escolha o tipo",IF($E231="","Falta o tipo",IF($C231="","Sem categoria",IF(ISNA(MATCH($C231,'Configuração'!$B$12:$B$41,0)),"Categoria fora da lista",IF(INDEX('Configuração'!$C$12:$C$41,MATCH($C231,'Configuração'!$B$12:$B$41,0))&lt;&gt;$E231,"Tipo diferente do da categoria",IF(YEAR($A231)&lt;&gt;AnoPlanilha,"Fora do ano da planilha","OK")))))))))))</f>
        <v/>
      </c>
      <c r="H231" s="25">
        <f>IF(COUNTA($A231:$F231)=0,"",COUNTA($A231:$F231))</f>
        <v/>
      </c>
    </row>
    <row r="232">
      <c r="A232" s="24" t="n"/>
      <c r="B232" s="18" t="n"/>
      <c r="C232" s="18" t="n"/>
      <c r="D232" s="18" t="n"/>
      <c r="E232" s="19" t="n"/>
      <c r="F232" s="14" t="n"/>
      <c r="G232" s="20">
        <f>IF(COUNTA($A232:$F232)=0,"",IF($A232="","Falta a data",IF(NOT(ISNUMBER($A232)),"Data inválida: use 25/10/2026",IF($F232="","Falta o valor",IF(NOT(ISNUMBER($F232)),"Valor inválido: só números",IF($F232&lt;0,"Valor negativo: lance sem sinal e escolha o tipo",IF($E232="","Falta o tipo",IF($C232="","Sem categoria",IF(ISNA(MATCH($C232,'Configuração'!$B$12:$B$41,0)),"Categoria fora da lista",IF(INDEX('Configuração'!$C$12:$C$41,MATCH($C232,'Configuração'!$B$12:$B$41,0))&lt;&gt;$E232,"Tipo diferente do da categoria",IF(YEAR($A232)&lt;&gt;AnoPlanilha,"Fora do ano da planilha","OK")))))))))))</f>
        <v/>
      </c>
      <c r="H232" s="25">
        <f>IF(COUNTA($A232:$F232)=0,"",COUNTA($A232:$F232))</f>
        <v/>
      </c>
    </row>
    <row r="233">
      <c r="A233" s="24" t="n"/>
      <c r="B233" s="18" t="n"/>
      <c r="C233" s="18" t="n"/>
      <c r="D233" s="18" t="n"/>
      <c r="E233" s="19" t="n"/>
      <c r="F233" s="14" t="n"/>
      <c r="G233" s="20">
        <f>IF(COUNTA($A233:$F233)=0,"",IF($A233="","Falta a data",IF(NOT(ISNUMBER($A233)),"Data inválida: use 25/10/2026",IF($F233="","Falta o valor",IF(NOT(ISNUMBER($F233)),"Valor inválido: só números",IF($F233&lt;0,"Valor negativo: lance sem sinal e escolha o tipo",IF($E233="","Falta o tipo",IF($C233="","Sem categoria",IF(ISNA(MATCH($C233,'Configuração'!$B$12:$B$41,0)),"Categoria fora da lista",IF(INDEX('Configuração'!$C$12:$C$41,MATCH($C233,'Configuração'!$B$12:$B$41,0))&lt;&gt;$E233,"Tipo diferente do da categoria",IF(YEAR($A233)&lt;&gt;AnoPlanilha,"Fora do ano da planilha","OK")))))))))))</f>
        <v/>
      </c>
      <c r="H233" s="25">
        <f>IF(COUNTA($A233:$F233)=0,"",COUNTA($A233:$F233))</f>
        <v/>
      </c>
    </row>
    <row r="234">
      <c r="A234" s="24" t="n"/>
      <c r="B234" s="18" t="n"/>
      <c r="C234" s="18" t="n"/>
      <c r="D234" s="18" t="n"/>
      <c r="E234" s="19" t="n"/>
      <c r="F234" s="14" t="n"/>
      <c r="G234" s="20">
        <f>IF(COUNTA($A234:$F234)=0,"",IF($A234="","Falta a data",IF(NOT(ISNUMBER($A234)),"Data inválida: use 25/10/2026",IF($F234="","Falta o valor",IF(NOT(ISNUMBER($F234)),"Valor inválido: só números",IF($F234&lt;0,"Valor negativo: lance sem sinal e escolha o tipo",IF($E234="","Falta o tipo",IF($C234="","Sem categoria",IF(ISNA(MATCH($C234,'Configuração'!$B$12:$B$41,0)),"Categoria fora da lista",IF(INDEX('Configuração'!$C$12:$C$41,MATCH($C234,'Configuração'!$B$12:$B$41,0))&lt;&gt;$E234,"Tipo diferente do da categoria",IF(YEAR($A234)&lt;&gt;AnoPlanilha,"Fora do ano da planilha","OK")))))))))))</f>
        <v/>
      </c>
      <c r="H234" s="25">
        <f>IF(COUNTA($A234:$F234)=0,"",COUNTA($A234:$F234))</f>
        <v/>
      </c>
    </row>
    <row r="235">
      <c r="A235" s="24" t="n"/>
      <c r="B235" s="18" t="n"/>
      <c r="C235" s="18" t="n"/>
      <c r="D235" s="18" t="n"/>
      <c r="E235" s="19" t="n"/>
      <c r="F235" s="14" t="n"/>
      <c r="G235" s="20">
        <f>IF(COUNTA($A235:$F235)=0,"",IF($A235="","Falta a data",IF(NOT(ISNUMBER($A235)),"Data inválida: use 25/10/2026",IF($F235="","Falta o valor",IF(NOT(ISNUMBER($F235)),"Valor inválido: só números",IF($F235&lt;0,"Valor negativo: lance sem sinal e escolha o tipo",IF($E235="","Falta o tipo",IF($C235="","Sem categoria",IF(ISNA(MATCH($C235,'Configuração'!$B$12:$B$41,0)),"Categoria fora da lista",IF(INDEX('Configuração'!$C$12:$C$41,MATCH($C235,'Configuração'!$B$12:$B$41,0))&lt;&gt;$E235,"Tipo diferente do da categoria",IF(YEAR($A235)&lt;&gt;AnoPlanilha,"Fora do ano da planilha","OK")))))))))))</f>
        <v/>
      </c>
      <c r="H235" s="25">
        <f>IF(COUNTA($A235:$F235)=0,"",COUNTA($A235:$F235))</f>
        <v/>
      </c>
    </row>
    <row r="236">
      <c r="A236" s="24" t="n"/>
      <c r="B236" s="18" t="n"/>
      <c r="C236" s="18" t="n"/>
      <c r="D236" s="18" t="n"/>
      <c r="E236" s="19" t="n"/>
      <c r="F236" s="14" t="n"/>
      <c r="G236" s="20">
        <f>IF(COUNTA($A236:$F236)=0,"",IF($A236="","Falta a data",IF(NOT(ISNUMBER($A236)),"Data inválida: use 25/10/2026",IF($F236="","Falta o valor",IF(NOT(ISNUMBER($F236)),"Valor inválido: só números",IF($F236&lt;0,"Valor negativo: lance sem sinal e escolha o tipo",IF($E236="","Falta o tipo",IF($C236="","Sem categoria",IF(ISNA(MATCH($C236,'Configuração'!$B$12:$B$41,0)),"Categoria fora da lista",IF(INDEX('Configuração'!$C$12:$C$41,MATCH($C236,'Configuração'!$B$12:$B$41,0))&lt;&gt;$E236,"Tipo diferente do da categoria",IF(YEAR($A236)&lt;&gt;AnoPlanilha,"Fora do ano da planilha","OK")))))))))))</f>
        <v/>
      </c>
      <c r="H236" s="25">
        <f>IF(COUNTA($A236:$F236)=0,"",COUNTA($A236:$F236))</f>
        <v/>
      </c>
    </row>
    <row r="237">
      <c r="A237" s="24" t="n"/>
      <c r="B237" s="18" t="n"/>
      <c r="C237" s="18" t="n"/>
      <c r="D237" s="18" t="n"/>
      <c r="E237" s="19" t="n"/>
      <c r="F237" s="14" t="n"/>
      <c r="G237" s="20">
        <f>IF(COUNTA($A237:$F237)=0,"",IF($A237="","Falta a data",IF(NOT(ISNUMBER($A237)),"Data inválida: use 25/10/2026",IF($F237="","Falta o valor",IF(NOT(ISNUMBER($F237)),"Valor inválido: só números",IF($F237&lt;0,"Valor negativo: lance sem sinal e escolha o tipo",IF($E237="","Falta o tipo",IF($C237="","Sem categoria",IF(ISNA(MATCH($C237,'Configuração'!$B$12:$B$41,0)),"Categoria fora da lista",IF(INDEX('Configuração'!$C$12:$C$41,MATCH($C237,'Configuração'!$B$12:$B$41,0))&lt;&gt;$E237,"Tipo diferente do da categoria",IF(YEAR($A237)&lt;&gt;AnoPlanilha,"Fora do ano da planilha","OK")))))))))))</f>
        <v/>
      </c>
      <c r="H237" s="25">
        <f>IF(COUNTA($A237:$F237)=0,"",COUNTA($A237:$F237))</f>
        <v/>
      </c>
    </row>
    <row r="238">
      <c r="A238" s="24" t="n"/>
      <c r="B238" s="18" t="n"/>
      <c r="C238" s="18" t="n"/>
      <c r="D238" s="18" t="n"/>
      <c r="E238" s="19" t="n"/>
      <c r="F238" s="14" t="n"/>
      <c r="G238" s="20">
        <f>IF(COUNTA($A238:$F238)=0,"",IF($A238="","Falta a data",IF(NOT(ISNUMBER($A238)),"Data inválida: use 25/10/2026",IF($F238="","Falta o valor",IF(NOT(ISNUMBER($F238)),"Valor inválido: só números",IF($F238&lt;0,"Valor negativo: lance sem sinal e escolha o tipo",IF($E238="","Falta o tipo",IF($C238="","Sem categoria",IF(ISNA(MATCH($C238,'Configuração'!$B$12:$B$41,0)),"Categoria fora da lista",IF(INDEX('Configuração'!$C$12:$C$41,MATCH($C238,'Configuração'!$B$12:$B$41,0))&lt;&gt;$E238,"Tipo diferente do da categoria",IF(YEAR($A238)&lt;&gt;AnoPlanilha,"Fora do ano da planilha","OK")))))))))))</f>
        <v/>
      </c>
      <c r="H238" s="25">
        <f>IF(COUNTA($A238:$F238)=0,"",COUNTA($A238:$F238))</f>
        <v/>
      </c>
    </row>
    <row r="239">
      <c r="A239" s="24" t="n"/>
      <c r="B239" s="18" t="n"/>
      <c r="C239" s="18" t="n"/>
      <c r="D239" s="18" t="n"/>
      <c r="E239" s="19" t="n"/>
      <c r="F239" s="14" t="n"/>
      <c r="G239" s="20">
        <f>IF(COUNTA($A239:$F239)=0,"",IF($A239="","Falta a data",IF(NOT(ISNUMBER($A239)),"Data inválida: use 25/10/2026",IF($F239="","Falta o valor",IF(NOT(ISNUMBER($F239)),"Valor inválido: só números",IF($F239&lt;0,"Valor negativo: lance sem sinal e escolha o tipo",IF($E239="","Falta o tipo",IF($C239="","Sem categoria",IF(ISNA(MATCH($C239,'Configuração'!$B$12:$B$41,0)),"Categoria fora da lista",IF(INDEX('Configuração'!$C$12:$C$41,MATCH($C239,'Configuração'!$B$12:$B$41,0))&lt;&gt;$E239,"Tipo diferente do da categoria",IF(YEAR($A239)&lt;&gt;AnoPlanilha,"Fora do ano da planilha","OK")))))))))))</f>
        <v/>
      </c>
      <c r="H239" s="25">
        <f>IF(COUNTA($A239:$F239)=0,"",COUNTA($A239:$F239))</f>
        <v/>
      </c>
    </row>
    <row r="240">
      <c r="A240" s="24" t="n"/>
      <c r="B240" s="18" t="n"/>
      <c r="C240" s="18" t="n"/>
      <c r="D240" s="18" t="n"/>
      <c r="E240" s="19" t="n"/>
      <c r="F240" s="14" t="n"/>
      <c r="G240" s="20">
        <f>IF(COUNTA($A240:$F240)=0,"",IF($A240="","Falta a data",IF(NOT(ISNUMBER($A240)),"Data inválida: use 25/10/2026",IF($F240="","Falta o valor",IF(NOT(ISNUMBER($F240)),"Valor inválido: só números",IF($F240&lt;0,"Valor negativo: lance sem sinal e escolha o tipo",IF($E240="","Falta o tipo",IF($C240="","Sem categoria",IF(ISNA(MATCH($C240,'Configuração'!$B$12:$B$41,0)),"Categoria fora da lista",IF(INDEX('Configuração'!$C$12:$C$41,MATCH($C240,'Configuração'!$B$12:$B$41,0))&lt;&gt;$E240,"Tipo diferente do da categoria",IF(YEAR($A240)&lt;&gt;AnoPlanilha,"Fora do ano da planilha","OK")))))))))))</f>
        <v/>
      </c>
      <c r="H240" s="25">
        <f>IF(COUNTA($A240:$F240)=0,"",COUNTA($A240:$F240))</f>
        <v/>
      </c>
    </row>
    <row r="241">
      <c r="A241" s="24" t="n"/>
      <c r="B241" s="18" t="n"/>
      <c r="C241" s="18" t="n"/>
      <c r="D241" s="18" t="n"/>
      <c r="E241" s="19" t="n"/>
      <c r="F241" s="14" t="n"/>
      <c r="G241" s="20">
        <f>IF(COUNTA($A241:$F241)=0,"",IF($A241="","Falta a data",IF(NOT(ISNUMBER($A241)),"Data inválida: use 25/10/2026",IF($F241="","Falta o valor",IF(NOT(ISNUMBER($F241)),"Valor inválido: só números",IF($F241&lt;0,"Valor negativo: lance sem sinal e escolha o tipo",IF($E241="","Falta o tipo",IF($C241="","Sem categoria",IF(ISNA(MATCH($C241,'Configuração'!$B$12:$B$41,0)),"Categoria fora da lista",IF(INDEX('Configuração'!$C$12:$C$41,MATCH($C241,'Configuração'!$B$12:$B$41,0))&lt;&gt;$E241,"Tipo diferente do da categoria",IF(YEAR($A241)&lt;&gt;AnoPlanilha,"Fora do ano da planilha","OK")))))))))))</f>
        <v/>
      </c>
      <c r="H241" s="25">
        <f>IF(COUNTA($A241:$F241)=0,"",COUNTA($A241:$F241))</f>
        <v/>
      </c>
    </row>
    <row r="242">
      <c r="A242" s="24" t="n"/>
      <c r="B242" s="18" t="n"/>
      <c r="C242" s="18" t="n"/>
      <c r="D242" s="18" t="n"/>
      <c r="E242" s="19" t="n"/>
      <c r="F242" s="14" t="n"/>
      <c r="G242" s="20">
        <f>IF(COUNTA($A242:$F242)=0,"",IF($A242="","Falta a data",IF(NOT(ISNUMBER($A242)),"Data inválida: use 25/10/2026",IF($F242="","Falta o valor",IF(NOT(ISNUMBER($F242)),"Valor inválido: só números",IF($F242&lt;0,"Valor negativo: lance sem sinal e escolha o tipo",IF($E242="","Falta o tipo",IF($C242="","Sem categoria",IF(ISNA(MATCH($C242,'Configuração'!$B$12:$B$41,0)),"Categoria fora da lista",IF(INDEX('Configuração'!$C$12:$C$41,MATCH($C242,'Configuração'!$B$12:$B$41,0))&lt;&gt;$E242,"Tipo diferente do da categoria",IF(YEAR($A242)&lt;&gt;AnoPlanilha,"Fora do ano da planilha","OK")))))))))))</f>
        <v/>
      </c>
      <c r="H242" s="25">
        <f>IF(COUNTA($A242:$F242)=0,"",COUNTA($A242:$F242))</f>
        <v/>
      </c>
    </row>
    <row r="243">
      <c r="A243" s="24" t="n"/>
      <c r="B243" s="18" t="n"/>
      <c r="C243" s="18" t="n"/>
      <c r="D243" s="18" t="n"/>
      <c r="E243" s="19" t="n"/>
      <c r="F243" s="14" t="n"/>
      <c r="G243" s="20">
        <f>IF(COUNTA($A243:$F243)=0,"",IF($A243="","Falta a data",IF(NOT(ISNUMBER($A243)),"Data inválida: use 25/10/2026",IF($F243="","Falta o valor",IF(NOT(ISNUMBER($F243)),"Valor inválido: só números",IF($F243&lt;0,"Valor negativo: lance sem sinal e escolha o tipo",IF($E243="","Falta o tipo",IF($C243="","Sem categoria",IF(ISNA(MATCH($C243,'Configuração'!$B$12:$B$41,0)),"Categoria fora da lista",IF(INDEX('Configuração'!$C$12:$C$41,MATCH($C243,'Configuração'!$B$12:$B$41,0))&lt;&gt;$E243,"Tipo diferente do da categoria",IF(YEAR($A243)&lt;&gt;AnoPlanilha,"Fora do ano da planilha","OK")))))))))))</f>
        <v/>
      </c>
      <c r="H243" s="25">
        <f>IF(COUNTA($A243:$F243)=0,"",COUNTA($A243:$F243))</f>
        <v/>
      </c>
    </row>
    <row r="244">
      <c r="A244" s="24" t="n"/>
      <c r="B244" s="18" t="n"/>
      <c r="C244" s="18" t="n"/>
      <c r="D244" s="18" t="n"/>
      <c r="E244" s="19" t="n"/>
      <c r="F244" s="14" t="n"/>
      <c r="G244" s="20">
        <f>IF(COUNTA($A244:$F244)=0,"",IF($A244="","Falta a data",IF(NOT(ISNUMBER($A244)),"Data inválida: use 25/10/2026",IF($F244="","Falta o valor",IF(NOT(ISNUMBER($F244)),"Valor inválido: só números",IF($F244&lt;0,"Valor negativo: lance sem sinal e escolha o tipo",IF($E244="","Falta o tipo",IF($C244="","Sem categoria",IF(ISNA(MATCH($C244,'Configuração'!$B$12:$B$41,0)),"Categoria fora da lista",IF(INDEX('Configuração'!$C$12:$C$41,MATCH($C244,'Configuração'!$B$12:$B$41,0))&lt;&gt;$E244,"Tipo diferente do da categoria",IF(YEAR($A244)&lt;&gt;AnoPlanilha,"Fora do ano da planilha","OK")))))))))))</f>
        <v/>
      </c>
      <c r="H244" s="25">
        <f>IF(COUNTA($A244:$F244)=0,"",COUNTA($A244:$F244))</f>
        <v/>
      </c>
    </row>
    <row r="245">
      <c r="A245" s="24" t="n"/>
      <c r="B245" s="18" t="n"/>
      <c r="C245" s="18" t="n"/>
      <c r="D245" s="18" t="n"/>
      <c r="E245" s="19" t="n"/>
      <c r="F245" s="14" t="n"/>
      <c r="G245" s="20">
        <f>IF(COUNTA($A245:$F245)=0,"",IF($A245="","Falta a data",IF(NOT(ISNUMBER($A245)),"Data inválida: use 25/10/2026",IF($F245="","Falta o valor",IF(NOT(ISNUMBER($F245)),"Valor inválido: só números",IF($F245&lt;0,"Valor negativo: lance sem sinal e escolha o tipo",IF($E245="","Falta o tipo",IF($C245="","Sem categoria",IF(ISNA(MATCH($C245,'Configuração'!$B$12:$B$41,0)),"Categoria fora da lista",IF(INDEX('Configuração'!$C$12:$C$41,MATCH($C245,'Configuração'!$B$12:$B$41,0))&lt;&gt;$E245,"Tipo diferente do da categoria",IF(YEAR($A245)&lt;&gt;AnoPlanilha,"Fora do ano da planilha","OK")))))))))))</f>
        <v/>
      </c>
      <c r="H245" s="25">
        <f>IF(COUNTA($A245:$F245)=0,"",COUNTA($A245:$F245))</f>
        <v/>
      </c>
    </row>
    <row r="246">
      <c r="A246" s="24" t="n"/>
      <c r="B246" s="18" t="n"/>
      <c r="C246" s="18" t="n"/>
      <c r="D246" s="18" t="n"/>
      <c r="E246" s="19" t="n"/>
      <c r="F246" s="14" t="n"/>
      <c r="G246" s="20">
        <f>IF(COUNTA($A246:$F246)=0,"",IF($A246="","Falta a data",IF(NOT(ISNUMBER($A246)),"Data inválida: use 25/10/2026",IF($F246="","Falta o valor",IF(NOT(ISNUMBER($F246)),"Valor inválido: só números",IF($F246&lt;0,"Valor negativo: lance sem sinal e escolha o tipo",IF($E246="","Falta o tipo",IF($C246="","Sem categoria",IF(ISNA(MATCH($C246,'Configuração'!$B$12:$B$41,0)),"Categoria fora da lista",IF(INDEX('Configuração'!$C$12:$C$41,MATCH($C246,'Configuração'!$B$12:$B$41,0))&lt;&gt;$E246,"Tipo diferente do da categoria",IF(YEAR($A246)&lt;&gt;AnoPlanilha,"Fora do ano da planilha","OK")))))))))))</f>
        <v/>
      </c>
      <c r="H246" s="25">
        <f>IF(COUNTA($A246:$F246)=0,"",COUNTA($A246:$F246))</f>
        <v/>
      </c>
    </row>
    <row r="247">
      <c r="A247" s="24" t="n"/>
      <c r="B247" s="18" t="n"/>
      <c r="C247" s="18" t="n"/>
      <c r="D247" s="18" t="n"/>
      <c r="E247" s="19" t="n"/>
      <c r="F247" s="14" t="n"/>
      <c r="G247" s="20">
        <f>IF(COUNTA($A247:$F247)=0,"",IF($A247="","Falta a data",IF(NOT(ISNUMBER($A247)),"Data inválida: use 25/10/2026",IF($F247="","Falta o valor",IF(NOT(ISNUMBER($F247)),"Valor inválido: só números",IF($F247&lt;0,"Valor negativo: lance sem sinal e escolha o tipo",IF($E247="","Falta o tipo",IF($C247="","Sem categoria",IF(ISNA(MATCH($C247,'Configuração'!$B$12:$B$41,0)),"Categoria fora da lista",IF(INDEX('Configuração'!$C$12:$C$41,MATCH($C247,'Configuração'!$B$12:$B$41,0))&lt;&gt;$E247,"Tipo diferente do da categoria",IF(YEAR($A247)&lt;&gt;AnoPlanilha,"Fora do ano da planilha","OK")))))))))))</f>
        <v/>
      </c>
      <c r="H247" s="25">
        <f>IF(COUNTA($A247:$F247)=0,"",COUNTA($A247:$F247))</f>
        <v/>
      </c>
    </row>
    <row r="248">
      <c r="A248" s="24" t="n"/>
      <c r="B248" s="18" t="n"/>
      <c r="C248" s="18" t="n"/>
      <c r="D248" s="18" t="n"/>
      <c r="E248" s="19" t="n"/>
      <c r="F248" s="14" t="n"/>
      <c r="G248" s="20">
        <f>IF(COUNTA($A248:$F248)=0,"",IF($A248="","Falta a data",IF(NOT(ISNUMBER($A248)),"Data inválida: use 25/10/2026",IF($F248="","Falta o valor",IF(NOT(ISNUMBER($F248)),"Valor inválido: só números",IF($F248&lt;0,"Valor negativo: lance sem sinal e escolha o tipo",IF($E248="","Falta o tipo",IF($C248="","Sem categoria",IF(ISNA(MATCH($C248,'Configuração'!$B$12:$B$41,0)),"Categoria fora da lista",IF(INDEX('Configuração'!$C$12:$C$41,MATCH($C248,'Configuração'!$B$12:$B$41,0))&lt;&gt;$E248,"Tipo diferente do da categoria",IF(YEAR($A248)&lt;&gt;AnoPlanilha,"Fora do ano da planilha","OK")))))))))))</f>
        <v/>
      </c>
      <c r="H248" s="25">
        <f>IF(COUNTA($A248:$F248)=0,"",COUNTA($A248:$F248))</f>
        <v/>
      </c>
    </row>
    <row r="249">
      <c r="A249" s="24" t="n"/>
      <c r="B249" s="18" t="n"/>
      <c r="C249" s="18" t="n"/>
      <c r="D249" s="18" t="n"/>
      <c r="E249" s="19" t="n"/>
      <c r="F249" s="14" t="n"/>
      <c r="G249" s="20">
        <f>IF(COUNTA($A249:$F249)=0,"",IF($A249="","Falta a data",IF(NOT(ISNUMBER($A249)),"Data inválida: use 25/10/2026",IF($F249="","Falta o valor",IF(NOT(ISNUMBER($F249)),"Valor inválido: só números",IF($F249&lt;0,"Valor negativo: lance sem sinal e escolha o tipo",IF($E249="","Falta o tipo",IF($C249="","Sem categoria",IF(ISNA(MATCH($C249,'Configuração'!$B$12:$B$41,0)),"Categoria fora da lista",IF(INDEX('Configuração'!$C$12:$C$41,MATCH($C249,'Configuração'!$B$12:$B$41,0))&lt;&gt;$E249,"Tipo diferente do da categoria",IF(YEAR($A249)&lt;&gt;AnoPlanilha,"Fora do ano da planilha","OK")))))))))))</f>
        <v/>
      </c>
      <c r="H249" s="25">
        <f>IF(COUNTA($A249:$F249)=0,"",COUNTA($A249:$F249))</f>
        <v/>
      </c>
    </row>
    <row r="250">
      <c r="A250" s="24" t="n"/>
      <c r="B250" s="18" t="n"/>
      <c r="C250" s="18" t="n"/>
      <c r="D250" s="18" t="n"/>
      <c r="E250" s="19" t="n"/>
      <c r="F250" s="14" t="n"/>
      <c r="G250" s="20">
        <f>IF(COUNTA($A250:$F250)=0,"",IF($A250="","Falta a data",IF(NOT(ISNUMBER($A250)),"Data inválida: use 25/10/2026",IF($F250="","Falta o valor",IF(NOT(ISNUMBER($F250)),"Valor inválido: só números",IF($F250&lt;0,"Valor negativo: lance sem sinal e escolha o tipo",IF($E250="","Falta o tipo",IF($C250="","Sem categoria",IF(ISNA(MATCH($C250,'Configuração'!$B$12:$B$41,0)),"Categoria fora da lista",IF(INDEX('Configuração'!$C$12:$C$41,MATCH($C250,'Configuração'!$B$12:$B$41,0))&lt;&gt;$E250,"Tipo diferente do da categoria",IF(YEAR($A250)&lt;&gt;AnoPlanilha,"Fora do ano da planilha","OK")))))))))))</f>
        <v/>
      </c>
      <c r="H250" s="25">
        <f>IF(COUNTA($A250:$F250)=0,"",COUNTA($A250:$F250))</f>
        <v/>
      </c>
    </row>
    <row r="251">
      <c r="A251" s="24" t="n"/>
      <c r="B251" s="18" t="n"/>
      <c r="C251" s="18" t="n"/>
      <c r="D251" s="18" t="n"/>
      <c r="E251" s="19" t="n"/>
      <c r="F251" s="14" t="n"/>
      <c r="G251" s="20">
        <f>IF(COUNTA($A251:$F251)=0,"",IF($A251="","Falta a data",IF(NOT(ISNUMBER($A251)),"Data inválida: use 25/10/2026",IF($F251="","Falta o valor",IF(NOT(ISNUMBER($F251)),"Valor inválido: só números",IF($F251&lt;0,"Valor negativo: lance sem sinal e escolha o tipo",IF($E251="","Falta o tipo",IF($C251="","Sem categoria",IF(ISNA(MATCH($C251,'Configuração'!$B$12:$B$41,0)),"Categoria fora da lista",IF(INDEX('Configuração'!$C$12:$C$41,MATCH($C251,'Configuração'!$B$12:$B$41,0))&lt;&gt;$E251,"Tipo diferente do da categoria",IF(YEAR($A251)&lt;&gt;AnoPlanilha,"Fora do ano da planilha","OK")))))))))))</f>
        <v/>
      </c>
      <c r="H251" s="25">
        <f>IF(COUNTA($A251:$F251)=0,"",COUNTA($A251:$F251))</f>
        <v/>
      </c>
    </row>
    <row r="252">
      <c r="A252" s="24" t="n"/>
      <c r="B252" s="18" t="n"/>
      <c r="C252" s="18" t="n"/>
      <c r="D252" s="18" t="n"/>
      <c r="E252" s="19" t="n"/>
      <c r="F252" s="14" t="n"/>
      <c r="G252" s="20">
        <f>IF(COUNTA($A252:$F252)=0,"",IF($A252="","Falta a data",IF(NOT(ISNUMBER($A252)),"Data inválida: use 25/10/2026",IF($F252="","Falta o valor",IF(NOT(ISNUMBER($F252)),"Valor inválido: só números",IF($F252&lt;0,"Valor negativo: lance sem sinal e escolha o tipo",IF($E252="","Falta o tipo",IF($C252="","Sem categoria",IF(ISNA(MATCH($C252,'Configuração'!$B$12:$B$41,0)),"Categoria fora da lista",IF(INDEX('Configuração'!$C$12:$C$41,MATCH($C252,'Configuração'!$B$12:$B$41,0))&lt;&gt;$E252,"Tipo diferente do da categoria",IF(YEAR($A252)&lt;&gt;AnoPlanilha,"Fora do ano da planilha","OK")))))))))))</f>
        <v/>
      </c>
      <c r="H252" s="25">
        <f>IF(COUNTA($A252:$F252)=0,"",COUNTA($A252:$F252))</f>
        <v/>
      </c>
    </row>
    <row r="253">
      <c r="A253" s="24" t="n"/>
      <c r="B253" s="18" t="n"/>
      <c r="C253" s="18" t="n"/>
      <c r="D253" s="18" t="n"/>
      <c r="E253" s="19" t="n"/>
      <c r="F253" s="14" t="n"/>
      <c r="G253" s="20">
        <f>IF(COUNTA($A253:$F253)=0,"",IF($A253="","Falta a data",IF(NOT(ISNUMBER($A253)),"Data inválida: use 25/10/2026",IF($F253="","Falta o valor",IF(NOT(ISNUMBER($F253)),"Valor inválido: só números",IF($F253&lt;0,"Valor negativo: lance sem sinal e escolha o tipo",IF($E253="","Falta o tipo",IF($C253="","Sem categoria",IF(ISNA(MATCH($C253,'Configuração'!$B$12:$B$41,0)),"Categoria fora da lista",IF(INDEX('Configuração'!$C$12:$C$41,MATCH($C253,'Configuração'!$B$12:$B$41,0))&lt;&gt;$E253,"Tipo diferente do da categoria",IF(YEAR($A253)&lt;&gt;AnoPlanilha,"Fora do ano da planilha","OK")))))))))))</f>
        <v/>
      </c>
      <c r="H253" s="25">
        <f>IF(COUNTA($A253:$F253)=0,"",COUNTA($A253:$F253))</f>
        <v/>
      </c>
    </row>
    <row r="254">
      <c r="A254" s="24" t="n"/>
      <c r="B254" s="18" t="n"/>
      <c r="C254" s="18" t="n"/>
      <c r="D254" s="18" t="n"/>
      <c r="E254" s="19" t="n"/>
      <c r="F254" s="14" t="n"/>
      <c r="G254" s="20">
        <f>IF(COUNTA($A254:$F254)=0,"",IF($A254="","Falta a data",IF(NOT(ISNUMBER($A254)),"Data inválida: use 25/10/2026",IF($F254="","Falta o valor",IF(NOT(ISNUMBER($F254)),"Valor inválido: só números",IF($F254&lt;0,"Valor negativo: lance sem sinal e escolha o tipo",IF($E254="","Falta o tipo",IF($C254="","Sem categoria",IF(ISNA(MATCH($C254,'Configuração'!$B$12:$B$41,0)),"Categoria fora da lista",IF(INDEX('Configuração'!$C$12:$C$41,MATCH($C254,'Configuração'!$B$12:$B$41,0))&lt;&gt;$E254,"Tipo diferente do da categoria",IF(YEAR($A254)&lt;&gt;AnoPlanilha,"Fora do ano da planilha","OK")))))))))))</f>
        <v/>
      </c>
      <c r="H254" s="25">
        <f>IF(COUNTA($A254:$F254)=0,"",COUNTA($A254:$F254))</f>
        <v/>
      </c>
    </row>
    <row r="255">
      <c r="A255" s="24" t="n"/>
      <c r="B255" s="18" t="n"/>
      <c r="C255" s="18" t="n"/>
      <c r="D255" s="18" t="n"/>
      <c r="E255" s="19" t="n"/>
      <c r="F255" s="14" t="n"/>
      <c r="G255" s="20">
        <f>IF(COUNTA($A255:$F255)=0,"",IF($A255="","Falta a data",IF(NOT(ISNUMBER($A255)),"Data inválida: use 25/10/2026",IF($F255="","Falta o valor",IF(NOT(ISNUMBER($F255)),"Valor inválido: só números",IF($F255&lt;0,"Valor negativo: lance sem sinal e escolha o tipo",IF($E255="","Falta o tipo",IF($C255="","Sem categoria",IF(ISNA(MATCH($C255,'Configuração'!$B$12:$B$41,0)),"Categoria fora da lista",IF(INDEX('Configuração'!$C$12:$C$41,MATCH($C255,'Configuração'!$B$12:$B$41,0))&lt;&gt;$E255,"Tipo diferente do da categoria",IF(YEAR($A255)&lt;&gt;AnoPlanilha,"Fora do ano da planilha","OK")))))))))))</f>
        <v/>
      </c>
      <c r="H255" s="25">
        <f>IF(COUNTA($A255:$F255)=0,"",COUNTA($A255:$F255))</f>
        <v/>
      </c>
    </row>
    <row r="256">
      <c r="A256" s="24" t="n"/>
      <c r="B256" s="18" t="n"/>
      <c r="C256" s="18" t="n"/>
      <c r="D256" s="18" t="n"/>
      <c r="E256" s="19" t="n"/>
      <c r="F256" s="14" t="n"/>
      <c r="G256" s="20">
        <f>IF(COUNTA($A256:$F256)=0,"",IF($A256="","Falta a data",IF(NOT(ISNUMBER($A256)),"Data inválida: use 25/10/2026",IF($F256="","Falta o valor",IF(NOT(ISNUMBER($F256)),"Valor inválido: só números",IF($F256&lt;0,"Valor negativo: lance sem sinal e escolha o tipo",IF($E256="","Falta o tipo",IF($C256="","Sem categoria",IF(ISNA(MATCH($C256,'Configuração'!$B$12:$B$41,0)),"Categoria fora da lista",IF(INDEX('Configuração'!$C$12:$C$41,MATCH($C256,'Configuração'!$B$12:$B$41,0))&lt;&gt;$E256,"Tipo diferente do da categoria",IF(YEAR($A256)&lt;&gt;AnoPlanilha,"Fora do ano da planilha","OK")))))))))))</f>
        <v/>
      </c>
      <c r="H256" s="25">
        <f>IF(COUNTA($A256:$F256)=0,"",COUNTA($A256:$F256))</f>
        <v/>
      </c>
    </row>
    <row r="257">
      <c r="A257" s="24" t="n"/>
      <c r="B257" s="18" t="n"/>
      <c r="C257" s="18" t="n"/>
      <c r="D257" s="18" t="n"/>
      <c r="E257" s="19" t="n"/>
      <c r="F257" s="14" t="n"/>
      <c r="G257" s="20">
        <f>IF(COUNTA($A257:$F257)=0,"",IF($A257="","Falta a data",IF(NOT(ISNUMBER($A257)),"Data inválida: use 25/10/2026",IF($F257="","Falta o valor",IF(NOT(ISNUMBER($F257)),"Valor inválido: só números",IF($F257&lt;0,"Valor negativo: lance sem sinal e escolha o tipo",IF($E257="","Falta o tipo",IF($C257="","Sem categoria",IF(ISNA(MATCH($C257,'Configuração'!$B$12:$B$41,0)),"Categoria fora da lista",IF(INDEX('Configuração'!$C$12:$C$41,MATCH($C257,'Configuração'!$B$12:$B$41,0))&lt;&gt;$E257,"Tipo diferente do da categoria",IF(YEAR($A257)&lt;&gt;AnoPlanilha,"Fora do ano da planilha","OK")))))))))))</f>
        <v/>
      </c>
      <c r="H257" s="25">
        <f>IF(COUNTA($A257:$F257)=0,"",COUNTA($A257:$F257))</f>
        <v/>
      </c>
    </row>
    <row r="258">
      <c r="A258" s="24" t="n"/>
      <c r="B258" s="18" t="n"/>
      <c r="C258" s="18" t="n"/>
      <c r="D258" s="18" t="n"/>
      <c r="E258" s="19" t="n"/>
      <c r="F258" s="14" t="n"/>
      <c r="G258" s="20">
        <f>IF(COUNTA($A258:$F258)=0,"",IF($A258="","Falta a data",IF(NOT(ISNUMBER($A258)),"Data inválida: use 25/10/2026",IF($F258="","Falta o valor",IF(NOT(ISNUMBER($F258)),"Valor inválido: só números",IF($F258&lt;0,"Valor negativo: lance sem sinal e escolha o tipo",IF($E258="","Falta o tipo",IF($C258="","Sem categoria",IF(ISNA(MATCH($C258,'Configuração'!$B$12:$B$41,0)),"Categoria fora da lista",IF(INDEX('Configuração'!$C$12:$C$41,MATCH($C258,'Configuração'!$B$12:$B$41,0))&lt;&gt;$E258,"Tipo diferente do da categoria",IF(YEAR($A258)&lt;&gt;AnoPlanilha,"Fora do ano da planilha","OK")))))))))))</f>
        <v/>
      </c>
      <c r="H258" s="25">
        <f>IF(COUNTA($A258:$F258)=0,"",COUNTA($A258:$F258))</f>
        <v/>
      </c>
    </row>
    <row r="259">
      <c r="A259" s="24" t="n"/>
      <c r="B259" s="18" t="n"/>
      <c r="C259" s="18" t="n"/>
      <c r="D259" s="18" t="n"/>
      <c r="E259" s="19" t="n"/>
      <c r="F259" s="14" t="n"/>
      <c r="G259" s="20">
        <f>IF(COUNTA($A259:$F259)=0,"",IF($A259="","Falta a data",IF(NOT(ISNUMBER($A259)),"Data inválida: use 25/10/2026",IF($F259="","Falta o valor",IF(NOT(ISNUMBER($F259)),"Valor inválido: só números",IF($F259&lt;0,"Valor negativo: lance sem sinal e escolha o tipo",IF($E259="","Falta o tipo",IF($C259="","Sem categoria",IF(ISNA(MATCH($C259,'Configuração'!$B$12:$B$41,0)),"Categoria fora da lista",IF(INDEX('Configuração'!$C$12:$C$41,MATCH($C259,'Configuração'!$B$12:$B$41,0))&lt;&gt;$E259,"Tipo diferente do da categoria",IF(YEAR($A259)&lt;&gt;AnoPlanilha,"Fora do ano da planilha","OK")))))))))))</f>
        <v/>
      </c>
      <c r="H259" s="25">
        <f>IF(COUNTA($A259:$F259)=0,"",COUNTA($A259:$F259))</f>
        <v/>
      </c>
    </row>
    <row r="260">
      <c r="A260" s="24" t="n"/>
      <c r="B260" s="18" t="n"/>
      <c r="C260" s="18" t="n"/>
      <c r="D260" s="18" t="n"/>
      <c r="E260" s="19" t="n"/>
      <c r="F260" s="14" t="n"/>
      <c r="G260" s="20">
        <f>IF(COUNTA($A260:$F260)=0,"",IF($A260="","Falta a data",IF(NOT(ISNUMBER($A260)),"Data inválida: use 25/10/2026",IF($F260="","Falta o valor",IF(NOT(ISNUMBER($F260)),"Valor inválido: só números",IF($F260&lt;0,"Valor negativo: lance sem sinal e escolha o tipo",IF($E260="","Falta o tipo",IF($C260="","Sem categoria",IF(ISNA(MATCH($C260,'Configuração'!$B$12:$B$41,0)),"Categoria fora da lista",IF(INDEX('Configuração'!$C$12:$C$41,MATCH($C260,'Configuração'!$B$12:$B$41,0))&lt;&gt;$E260,"Tipo diferente do da categoria",IF(YEAR($A260)&lt;&gt;AnoPlanilha,"Fora do ano da planilha","OK")))))))))))</f>
        <v/>
      </c>
      <c r="H260" s="25">
        <f>IF(COUNTA($A260:$F260)=0,"",COUNTA($A260:$F260))</f>
        <v/>
      </c>
    </row>
    <row r="261">
      <c r="A261" s="24" t="n"/>
      <c r="B261" s="18" t="n"/>
      <c r="C261" s="18" t="n"/>
      <c r="D261" s="18" t="n"/>
      <c r="E261" s="19" t="n"/>
      <c r="F261" s="14" t="n"/>
      <c r="G261" s="20">
        <f>IF(COUNTA($A261:$F261)=0,"",IF($A261="","Falta a data",IF(NOT(ISNUMBER($A261)),"Data inválida: use 25/10/2026",IF($F261="","Falta o valor",IF(NOT(ISNUMBER($F261)),"Valor inválido: só números",IF($F261&lt;0,"Valor negativo: lance sem sinal e escolha o tipo",IF($E261="","Falta o tipo",IF($C261="","Sem categoria",IF(ISNA(MATCH($C261,'Configuração'!$B$12:$B$41,0)),"Categoria fora da lista",IF(INDEX('Configuração'!$C$12:$C$41,MATCH($C261,'Configuração'!$B$12:$B$41,0))&lt;&gt;$E261,"Tipo diferente do da categoria",IF(YEAR($A261)&lt;&gt;AnoPlanilha,"Fora do ano da planilha","OK")))))))))))</f>
        <v/>
      </c>
      <c r="H261" s="25">
        <f>IF(COUNTA($A261:$F261)=0,"",COUNTA($A261:$F261))</f>
        <v/>
      </c>
    </row>
    <row r="262">
      <c r="A262" s="24" t="n"/>
      <c r="B262" s="18" t="n"/>
      <c r="C262" s="18" t="n"/>
      <c r="D262" s="18" t="n"/>
      <c r="E262" s="19" t="n"/>
      <c r="F262" s="14" t="n"/>
      <c r="G262" s="20">
        <f>IF(COUNTA($A262:$F262)=0,"",IF($A262="","Falta a data",IF(NOT(ISNUMBER($A262)),"Data inválida: use 25/10/2026",IF($F262="","Falta o valor",IF(NOT(ISNUMBER($F262)),"Valor inválido: só números",IF($F262&lt;0,"Valor negativo: lance sem sinal e escolha o tipo",IF($E262="","Falta o tipo",IF($C262="","Sem categoria",IF(ISNA(MATCH($C262,'Configuração'!$B$12:$B$41,0)),"Categoria fora da lista",IF(INDEX('Configuração'!$C$12:$C$41,MATCH($C262,'Configuração'!$B$12:$B$41,0))&lt;&gt;$E262,"Tipo diferente do da categoria",IF(YEAR($A262)&lt;&gt;AnoPlanilha,"Fora do ano da planilha","OK")))))))))))</f>
        <v/>
      </c>
      <c r="H262" s="25">
        <f>IF(COUNTA($A262:$F262)=0,"",COUNTA($A262:$F262))</f>
        <v/>
      </c>
    </row>
    <row r="263">
      <c r="A263" s="24" t="n"/>
      <c r="B263" s="18" t="n"/>
      <c r="C263" s="18" t="n"/>
      <c r="D263" s="18" t="n"/>
      <c r="E263" s="19" t="n"/>
      <c r="F263" s="14" t="n"/>
      <c r="G263" s="20">
        <f>IF(COUNTA($A263:$F263)=0,"",IF($A263="","Falta a data",IF(NOT(ISNUMBER($A263)),"Data inválida: use 25/10/2026",IF($F263="","Falta o valor",IF(NOT(ISNUMBER($F263)),"Valor inválido: só números",IF($F263&lt;0,"Valor negativo: lance sem sinal e escolha o tipo",IF($E263="","Falta o tipo",IF($C263="","Sem categoria",IF(ISNA(MATCH($C263,'Configuração'!$B$12:$B$41,0)),"Categoria fora da lista",IF(INDEX('Configuração'!$C$12:$C$41,MATCH($C263,'Configuração'!$B$12:$B$41,0))&lt;&gt;$E263,"Tipo diferente do da categoria",IF(YEAR($A263)&lt;&gt;AnoPlanilha,"Fora do ano da planilha","OK")))))))))))</f>
        <v/>
      </c>
      <c r="H263" s="25">
        <f>IF(COUNTA($A263:$F263)=0,"",COUNTA($A263:$F263))</f>
        <v/>
      </c>
    </row>
    <row r="264">
      <c r="A264" s="24" t="n"/>
      <c r="B264" s="18" t="n"/>
      <c r="C264" s="18" t="n"/>
      <c r="D264" s="18" t="n"/>
      <c r="E264" s="19" t="n"/>
      <c r="F264" s="14" t="n"/>
      <c r="G264" s="20">
        <f>IF(COUNTA($A264:$F264)=0,"",IF($A264="","Falta a data",IF(NOT(ISNUMBER($A264)),"Data inválida: use 25/10/2026",IF($F264="","Falta o valor",IF(NOT(ISNUMBER($F264)),"Valor inválido: só números",IF($F264&lt;0,"Valor negativo: lance sem sinal e escolha o tipo",IF($E264="","Falta o tipo",IF($C264="","Sem categoria",IF(ISNA(MATCH($C264,'Configuração'!$B$12:$B$41,0)),"Categoria fora da lista",IF(INDEX('Configuração'!$C$12:$C$41,MATCH($C264,'Configuração'!$B$12:$B$41,0))&lt;&gt;$E264,"Tipo diferente do da categoria",IF(YEAR($A264)&lt;&gt;AnoPlanilha,"Fora do ano da planilha","OK")))))))))))</f>
        <v/>
      </c>
      <c r="H264" s="25">
        <f>IF(COUNTA($A264:$F264)=0,"",COUNTA($A264:$F264))</f>
        <v/>
      </c>
    </row>
    <row r="265">
      <c r="A265" s="24" t="n"/>
      <c r="B265" s="18" t="n"/>
      <c r="C265" s="18" t="n"/>
      <c r="D265" s="18" t="n"/>
      <c r="E265" s="19" t="n"/>
      <c r="F265" s="14" t="n"/>
      <c r="G265" s="20">
        <f>IF(COUNTA($A265:$F265)=0,"",IF($A265="","Falta a data",IF(NOT(ISNUMBER($A265)),"Data inválida: use 25/10/2026",IF($F265="","Falta o valor",IF(NOT(ISNUMBER($F265)),"Valor inválido: só números",IF($F265&lt;0,"Valor negativo: lance sem sinal e escolha o tipo",IF($E265="","Falta o tipo",IF($C265="","Sem categoria",IF(ISNA(MATCH($C265,'Configuração'!$B$12:$B$41,0)),"Categoria fora da lista",IF(INDEX('Configuração'!$C$12:$C$41,MATCH($C265,'Configuração'!$B$12:$B$41,0))&lt;&gt;$E265,"Tipo diferente do da categoria",IF(YEAR($A265)&lt;&gt;AnoPlanilha,"Fora do ano da planilha","OK")))))))))))</f>
        <v/>
      </c>
      <c r="H265" s="25">
        <f>IF(COUNTA($A265:$F265)=0,"",COUNTA($A265:$F265))</f>
        <v/>
      </c>
    </row>
    <row r="266">
      <c r="A266" s="24" t="n"/>
      <c r="B266" s="18" t="n"/>
      <c r="C266" s="18" t="n"/>
      <c r="D266" s="18" t="n"/>
      <c r="E266" s="19" t="n"/>
      <c r="F266" s="14" t="n"/>
      <c r="G266" s="20">
        <f>IF(COUNTA($A266:$F266)=0,"",IF($A266="","Falta a data",IF(NOT(ISNUMBER($A266)),"Data inválida: use 25/10/2026",IF($F266="","Falta o valor",IF(NOT(ISNUMBER($F266)),"Valor inválido: só números",IF($F266&lt;0,"Valor negativo: lance sem sinal e escolha o tipo",IF($E266="","Falta o tipo",IF($C266="","Sem categoria",IF(ISNA(MATCH($C266,'Configuração'!$B$12:$B$41,0)),"Categoria fora da lista",IF(INDEX('Configuração'!$C$12:$C$41,MATCH($C266,'Configuração'!$B$12:$B$41,0))&lt;&gt;$E266,"Tipo diferente do da categoria",IF(YEAR($A266)&lt;&gt;AnoPlanilha,"Fora do ano da planilha","OK")))))))))))</f>
        <v/>
      </c>
      <c r="H266" s="25">
        <f>IF(COUNTA($A266:$F266)=0,"",COUNTA($A266:$F266))</f>
        <v/>
      </c>
    </row>
    <row r="267">
      <c r="A267" s="24" t="n"/>
      <c r="B267" s="18" t="n"/>
      <c r="C267" s="18" t="n"/>
      <c r="D267" s="18" t="n"/>
      <c r="E267" s="19" t="n"/>
      <c r="F267" s="14" t="n"/>
      <c r="G267" s="20">
        <f>IF(COUNTA($A267:$F267)=0,"",IF($A267="","Falta a data",IF(NOT(ISNUMBER($A267)),"Data inválida: use 25/10/2026",IF($F267="","Falta o valor",IF(NOT(ISNUMBER($F267)),"Valor inválido: só números",IF($F267&lt;0,"Valor negativo: lance sem sinal e escolha o tipo",IF($E267="","Falta o tipo",IF($C267="","Sem categoria",IF(ISNA(MATCH($C267,'Configuração'!$B$12:$B$41,0)),"Categoria fora da lista",IF(INDEX('Configuração'!$C$12:$C$41,MATCH($C267,'Configuração'!$B$12:$B$41,0))&lt;&gt;$E267,"Tipo diferente do da categoria",IF(YEAR($A267)&lt;&gt;AnoPlanilha,"Fora do ano da planilha","OK")))))))))))</f>
        <v/>
      </c>
      <c r="H267" s="25">
        <f>IF(COUNTA($A267:$F267)=0,"",COUNTA($A267:$F267))</f>
        <v/>
      </c>
    </row>
    <row r="268">
      <c r="A268" s="24" t="n"/>
      <c r="B268" s="18" t="n"/>
      <c r="C268" s="18" t="n"/>
      <c r="D268" s="18" t="n"/>
      <c r="E268" s="19" t="n"/>
      <c r="F268" s="14" t="n"/>
      <c r="G268" s="20">
        <f>IF(COUNTA($A268:$F268)=0,"",IF($A268="","Falta a data",IF(NOT(ISNUMBER($A268)),"Data inválida: use 25/10/2026",IF($F268="","Falta o valor",IF(NOT(ISNUMBER($F268)),"Valor inválido: só números",IF($F268&lt;0,"Valor negativo: lance sem sinal e escolha o tipo",IF($E268="","Falta o tipo",IF($C268="","Sem categoria",IF(ISNA(MATCH($C268,'Configuração'!$B$12:$B$41,0)),"Categoria fora da lista",IF(INDEX('Configuração'!$C$12:$C$41,MATCH($C268,'Configuração'!$B$12:$B$41,0))&lt;&gt;$E268,"Tipo diferente do da categoria",IF(YEAR($A268)&lt;&gt;AnoPlanilha,"Fora do ano da planilha","OK")))))))))))</f>
        <v/>
      </c>
      <c r="H268" s="25">
        <f>IF(COUNTA($A268:$F268)=0,"",COUNTA($A268:$F268))</f>
        <v/>
      </c>
    </row>
    <row r="269">
      <c r="A269" s="24" t="n"/>
      <c r="B269" s="18" t="n"/>
      <c r="C269" s="18" t="n"/>
      <c r="D269" s="18" t="n"/>
      <c r="E269" s="19" t="n"/>
      <c r="F269" s="14" t="n"/>
      <c r="G269" s="20">
        <f>IF(COUNTA($A269:$F269)=0,"",IF($A269="","Falta a data",IF(NOT(ISNUMBER($A269)),"Data inválida: use 25/10/2026",IF($F269="","Falta o valor",IF(NOT(ISNUMBER($F269)),"Valor inválido: só números",IF($F269&lt;0,"Valor negativo: lance sem sinal e escolha o tipo",IF($E269="","Falta o tipo",IF($C269="","Sem categoria",IF(ISNA(MATCH($C269,'Configuração'!$B$12:$B$41,0)),"Categoria fora da lista",IF(INDEX('Configuração'!$C$12:$C$41,MATCH($C269,'Configuração'!$B$12:$B$41,0))&lt;&gt;$E269,"Tipo diferente do da categoria",IF(YEAR($A269)&lt;&gt;AnoPlanilha,"Fora do ano da planilha","OK")))))))))))</f>
        <v/>
      </c>
      <c r="H269" s="25">
        <f>IF(COUNTA($A269:$F269)=0,"",COUNTA($A269:$F269))</f>
        <v/>
      </c>
    </row>
    <row r="270">
      <c r="A270" s="24" t="n"/>
      <c r="B270" s="18" t="n"/>
      <c r="C270" s="18" t="n"/>
      <c r="D270" s="18" t="n"/>
      <c r="E270" s="19" t="n"/>
      <c r="F270" s="14" t="n"/>
      <c r="G270" s="20">
        <f>IF(COUNTA($A270:$F270)=0,"",IF($A270="","Falta a data",IF(NOT(ISNUMBER($A270)),"Data inválida: use 25/10/2026",IF($F270="","Falta o valor",IF(NOT(ISNUMBER($F270)),"Valor inválido: só números",IF($F270&lt;0,"Valor negativo: lance sem sinal e escolha o tipo",IF($E270="","Falta o tipo",IF($C270="","Sem categoria",IF(ISNA(MATCH($C270,'Configuração'!$B$12:$B$41,0)),"Categoria fora da lista",IF(INDEX('Configuração'!$C$12:$C$41,MATCH($C270,'Configuração'!$B$12:$B$41,0))&lt;&gt;$E270,"Tipo diferente do da categoria",IF(YEAR($A270)&lt;&gt;AnoPlanilha,"Fora do ano da planilha","OK")))))))))))</f>
        <v/>
      </c>
      <c r="H270" s="25">
        <f>IF(COUNTA($A270:$F270)=0,"",COUNTA($A270:$F270))</f>
        <v/>
      </c>
    </row>
    <row r="271">
      <c r="A271" s="24" t="n"/>
      <c r="B271" s="18" t="n"/>
      <c r="C271" s="18" t="n"/>
      <c r="D271" s="18" t="n"/>
      <c r="E271" s="19" t="n"/>
      <c r="F271" s="14" t="n"/>
      <c r="G271" s="20">
        <f>IF(COUNTA($A271:$F271)=0,"",IF($A271="","Falta a data",IF(NOT(ISNUMBER($A271)),"Data inválida: use 25/10/2026",IF($F271="","Falta o valor",IF(NOT(ISNUMBER($F271)),"Valor inválido: só números",IF($F271&lt;0,"Valor negativo: lance sem sinal e escolha o tipo",IF($E271="","Falta o tipo",IF($C271="","Sem categoria",IF(ISNA(MATCH($C271,'Configuração'!$B$12:$B$41,0)),"Categoria fora da lista",IF(INDEX('Configuração'!$C$12:$C$41,MATCH($C271,'Configuração'!$B$12:$B$41,0))&lt;&gt;$E271,"Tipo diferente do da categoria",IF(YEAR($A271)&lt;&gt;AnoPlanilha,"Fora do ano da planilha","OK")))))))))))</f>
        <v/>
      </c>
      <c r="H271" s="25">
        <f>IF(COUNTA($A271:$F271)=0,"",COUNTA($A271:$F271))</f>
        <v/>
      </c>
    </row>
    <row r="272">
      <c r="A272" s="24" t="n"/>
      <c r="B272" s="18" t="n"/>
      <c r="C272" s="18" t="n"/>
      <c r="D272" s="18" t="n"/>
      <c r="E272" s="19" t="n"/>
      <c r="F272" s="14" t="n"/>
      <c r="G272" s="20">
        <f>IF(COUNTA($A272:$F272)=0,"",IF($A272="","Falta a data",IF(NOT(ISNUMBER($A272)),"Data inválida: use 25/10/2026",IF($F272="","Falta o valor",IF(NOT(ISNUMBER($F272)),"Valor inválido: só números",IF($F272&lt;0,"Valor negativo: lance sem sinal e escolha o tipo",IF($E272="","Falta o tipo",IF($C272="","Sem categoria",IF(ISNA(MATCH($C272,'Configuração'!$B$12:$B$41,0)),"Categoria fora da lista",IF(INDEX('Configuração'!$C$12:$C$41,MATCH($C272,'Configuração'!$B$12:$B$41,0))&lt;&gt;$E272,"Tipo diferente do da categoria",IF(YEAR($A272)&lt;&gt;AnoPlanilha,"Fora do ano da planilha","OK")))))))))))</f>
        <v/>
      </c>
      <c r="H272" s="25">
        <f>IF(COUNTA($A272:$F272)=0,"",COUNTA($A272:$F272))</f>
        <v/>
      </c>
    </row>
    <row r="273">
      <c r="A273" s="24" t="n"/>
      <c r="B273" s="18" t="n"/>
      <c r="C273" s="18" t="n"/>
      <c r="D273" s="18" t="n"/>
      <c r="E273" s="19" t="n"/>
      <c r="F273" s="14" t="n"/>
      <c r="G273" s="20">
        <f>IF(COUNTA($A273:$F273)=0,"",IF($A273="","Falta a data",IF(NOT(ISNUMBER($A273)),"Data inválida: use 25/10/2026",IF($F273="","Falta o valor",IF(NOT(ISNUMBER($F273)),"Valor inválido: só números",IF($F273&lt;0,"Valor negativo: lance sem sinal e escolha o tipo",IF($E273="","Falta o tipo",IF($C273="","Sem categoria",IF(ISNA(MATCH($C273,'Configuração'!$B$12:$B$41,0)),"Categoria fora da lista",IF(INDEX('Configuração'!$C$12:$C$41,MATCH($C273,'Configuração'!$B$12:$B$41,0))&lt;&gt;$E273,"Tipo diferente do da categoria",IF(YEAR($A273)&lt;&gt;AnoPlanilha,"Fora do ano da planilha","OK")))))))))))</f>
        <v/>
      </c>
      <c r="H273" s="25">
        <f>IF(COUNTA($A273:$F273)=0,"",COUNTA($A273:$F273))</f>
        <v/>
      </c>
    </row>
    <row r="274">
      <c r="A274" s="24" t="n"/>
      <c r="B274" s="18" t="n"/>
      <c r="C274" s="18" t="n"/>
      <c r="D274" s="18" t="n"/>
      <c r="E274" s="19" t="n"/>
      <c r="F274" s="14" t="n"/>
      <c r="G274" s="20">
        <f>IF(COUNTA($A274:$F274)=0,"",IF($A274="","Falta a data",IF(NOT(ISNUMBER($A274)),"Data inválida: use 25/10/2026",IF($F274="","Falta o valor",IF(NOT(ISNUMBER($F274)),"Valor inválido: só números",IF($F274&lt;0,"Valor negativo: lance sem sinal e escolha o tipo",IF($E274="","Falta o tipo",IF($C274="","Sem categoria",IF(ISNA(MATCH($C274,'Configuração'!$B$12:$B$41,0)),"Categoria fora da lista",IF(INDEX('Configuração'!$C$12:$C$41,MATCH($C274,'Configuração'!$B$12:$B$41,0))&lt;&gt;$E274,"Tipo diferente do da categoria",IF(YEAR($A274)&lt;&gt;AnoPlanilha,"Fora do ano da planilha","OK")))))))))))</f>
        <v/>
      </c>
      <c r="H274" s="25">
        <f>IF(COUNTA($A274:$F274)=0,"",COUNTA($A274:$F274))</f>
        <v/>
      </c>
    </row>
    <row r="275">
      <c r="A275" s="24" t="n"/>
      <c r="B275" s="18" t="n"/>
      <c r="C275" s="18" t="n"/>
      <c r="D275" s="18" t="n"/>
      <c r="E275" s="19" t="n"/>
      <c r="F275" s="14" t="n"/>
      <c r="G275" s="20">
        <f>IF(COUNTA($A275:$F275)=0,"",IF($A275="","Falta a data",IF(NOT(ISNUMBER($A275)),"Data inválida: use 25/10/2026",IF($F275="","Falta o valor",IF(NOT(ISNUMBER($F275)),"Valor inválido: só números",IF($F275&lt;0,"Valor negativo: lance sem sinal e escolha o tipo",IF($E275="","Falta o tipo",IF($C275="","Sem categoria",IF(ISNA(MATCH($C275,'Configuração'!$B$12:$B$41,0)),"Categoria fora da lista",IF(INDEX('Configuração'!$C$12:$C$41,MATCH($C275,'Configuração'!$B$12:$B$41,0))&lt;&gt;$E275,"Tipo diferente do da categoria",IF(YEAR($A275)&lt;&gt;AnoPlanilha,"Fora do ano da planilha","OK")))))))))))</f>
        <v/>
      </c>
      <c r="H275" s="25">
        <f>IF(COUNTA($A275:$F275)=0,"",COUNTA($A275:$F275))</f>
        <v/>
      </c>
    </row>
    <row r="276">
      <c r="A276" s="24" t="n"/>
      <c r="B276" s="18" t="n"/>
      <c r="C276" s="18" t="n"/>
      <c r="D276" s="18" t="n"/>
      <c r="E276" s="19" t="n"/>
      <c r="F276" s="14" t="n"/>
      <c r="G276" s="20">
        <f>IF(COUNTA($A276:$F276)=0,"",IF($A276="","Falta a data",IF(NOT(ISNUMBER($A276)),"Data inválida: use 25/10/2026",IF($F276="","Falta o valor",IF(NOT(ISNUMBER($F276)),"Valor inválido: só números",IF($F276&lt;0,"Valor negativo: lance sem sinal e escolha o tipo",IF($E276="","Falta o tipo",IF($C276="","Sem categoria",IF(ISNA(MATCH($C276,'Configuração'!$B$12:$B$41,0)),"Categoria fora da lista",IF(INDEX('Configuração'!$C$12:$C$41,MATCH($C276,'Configuração'!$B$12:$B$41,0))&lt;&gt;$E276,"Tipo diferente do da categoria",IF(YEAR($A276)&lt;&gt;AnoPlanilha,"Fora do ano da planilha","OK")))))))))))</f>
        <v/>
      </c>
      <c r="H276" s="25">
        <f>IF(COUNTA($A276:$F276)=0,"",COUNTA($A276:$F276))</f>
        <v/>
      </c>
    </row>
    <row r="277">
      <c r="A277" s="24" t="n"/>
      <c r="B277" s="18" t="n"/>
      <c r="C277" s="18" t="n"/>
      <c r="D277" s="18" t="n"/>
      <c r="E277" s="19" t="n"/>
      <c r="F277" s="14" t="n"/>
      <c r="G277" s="20">
        <f>IF(COUNTA($A277:$F277)=0,"",IF($A277="","Falta a data",IF(NOT(ISNUMBER($A277)),"Data inválida: use 25/10/2026",IF($F277="","Falta o valor",IF(NOT(ISNUMBER($F277)),"Valor inválido: só números",IF($F277&lt;0,"Valor negativo: lance sem sinal e escolha o tipo",IF($E277="","Falta o tipo",IF($C277="","Sem categoria",IF(ISNA(MATCH($C277,'Configuração'!$B$12:$B$41,0)),"Categoria fora da lista",IF(INDEX('Configuração'!$C$12:$C$41,MATCH($C277,'Configuração'!$B$12:$B$41,0))&lt;&gt;$E277,"Tipo diferente do da categoria",IF(YEAR($A277)&lt;&gt;AnoPlanilha,"Fora do ano da planilha","OK")))))))))))</f>
        <v/>
      </c>
      <c r="H277" s="25">
        <f>IF(COUNTA($A277:$F277)=0,"",COUNTA($A277:$F277))</f>
        <v/>
      </c>
    </row>
    <row r="278">
      <c r="A278" s="24" t="n"/>
      <c r="B278" s="18" t="n"/>
      <c r="C278" s="18" t="n"/>
      <c r="D278" s="18" t="n"/>
      <c r="E278" s="19" t="n"/>
      <c r="F278" s="14" t="n"/>
      <c r="G278" s="20">
        <f>IF(COUNTA($A278:$F278)=0,"",IF($A278="","Falta a data",IF(NOT(ISNUMBER($A278)),"Data inválida: use 25/10/2026",IF($F278="","Falta o valor",IF(NOT(ISNUMBER($F278)),"Valor inválido: só números",IF($F278&lt;0,"Valor negativo: lance sem sinal e escolha o tipo",IF($E278="","Falta o tipo",IF($C278="","Sem categoria",IF(ISNA(MATCH($C278,'Configuração'!$B$12:$B$41,0)),"Categoria fora da lista",IF(INDEX('Configuração'!$C$12:$C$41,MATCH($C278,'Configuração'!$B$12:$B$41,0))&lt;&gt;$E278,"Tipo diferente do da categoria",IF(YEAR($A278)&lt;&gt;AnoPlanilha,"Fora do ano da planilha","OK")))))))))))</f>
        <v/>
      </c>
      <c r="H278" s="25">
        <f>IF(COUNTA($A278:$F278)=0,"",COUNTA($A278:$F278))</f>
        <v/>
      </c>
    </row>
    <row r="279">
      <c r="A279" s="24" t="n"/>
      <c r="B279" s="18" t="n"/>
      <c r="C279" s="18" t="n"/>
      <c r="D279" s="18" t="n"/>
      <c r="E279" s="19" t="n"/>
      <c r="F279" s="14" t="n"/>
      <c r="G279" s="20">
        <f>IF(COUNTA($A279:$F279)=0,"",IF($A279="","Falta a data",IF(NOT(ISNUMBER($A279)),"Data inválida: use 25/10/2026",IF($F279="","Falta o valor",IF(NOT(ISNUMBER($F279)),"Valor inválido: só números",IF($F279&lt;0,"Valor negativo: lance sem sinal e escolha o tipo",IF($E279="","Falta o tipo",IF($C279="","Sem categoria",IF(ISNA(MATCH($C279,'Configuração'!$B$12:$B$41,0)),"Categoria fora da lista",IF(INDEX('Configuração'!$C$12:$C$41,MATCH($C279,'Configuração'!$B$12:$B$41,0))&lt;&gt;$E279,"Tipo diferente do da categoria",IF(YEAR($A279)&lt;&gt;AnoPlanilha,"Fora do ano da planilha","OK")))))))))))</f>
        <v/>
      </c>
      <c r="H279" s="25">
        <f>IF(COUNTA($A279:$F279)=0,"",COUNTA($A279:$F279))</f>
        <v/>
      </c>
    </row>
    <row r="280">
      <c r="A280" s="24" t="n"/>
      <c r="B280" s="18" t="n"/>
      <c r="C280" s="18" t="n"/>
      <c r="D280" s="18" t="n"/>
      <c r="E280" s="19" t="n"/>
      <c r="F280" s="14" t="n"/>
      <c r="G280" s="20">
        <f>IF(COUNTA($A280:$F280)=0,"",IF($A280="","Falta a data",IF(NOT(ISNUMBER($A280)),"Data inválida: use 25/10/2026",IF($F280="","Falta o valor",IF(NOT(ISNUMBER($F280)),"Valor inválido: só números",IF($F280&lt;0,"Valor negativo: lance sem sinal e escolha o tipo",IF($E280="","Falta o tipo",IF($C280="","Sem categoria",IF(ISNA(MATCH($C280,'Configuração'!$B$12:$B$41,0)),"Categoria fora da lista",IF(INDEX('Configuração'!$C$12:$C$41,MATCH($C280,'Configuração'!$B$12:$B$41,0))&lt;&gt;$E280,"Tipo diferente do da categoria",IF(YEAR($A280)&lt;&gt;AnoPlanilha,"Fora do ano da planilha","OK")))))))))))</f>
        <v/>
      </c>
      <c r="H280" s="25">
        <f>IF(COUNTA($A280:$F280)=0,"",COUNTA($A280:$F280))</f>
        <v/>
      </c>
    </row>
    <row r="281">
      <c r="A281" s="24" t="n"/>
      <c r="B281" s="18" t="n"/>
      <c r="C281" s="18" t="n"/>
      <c r="D281" s="18" t="n"/>
      <c r="E281" s="19" t="n"/>
      <c r="F281" s="14" t="n"/>
      <c r="G281" s="20">
        <f>IF(COUNTA($A281:$F281)=0,"",IF($A281="","Falta a data",IF(NOT(ISNUMBER($A281)),"Data inválida: use 25/10/2026",IF($F281="","Falta o valor",IF(NOT(ISNUMBER($F281)),"Valor inválido: só números",IF($F281&lt;0,"Valor negativo: lance sem sinal e escolha o tipo",IF($E281="","Falta o tipo",IF($C281="","Sem categoria",IF(ISNA(MATCH($C281,'Configuração'!$B$12:$B$41,0)),"Categoria fora da lista",IF(INDEX('Configuração'!$C$12:$C$41,MATCH($C281,'Configuração'!$B$12:$B$41,0))&lt;&gt;$E281,"Tipo diferente do da categoria",IF(YEAR($A281)&lt;&gt;AnoPlanilha,"Fora do ano da planilha","OK")))))))))))</f>
        <v/>
      </c>
      <c r="H281" s="25">
        <f>IF(COUNTA($A281:$F281)=0,"",COUNTA($A281:$F281))</f>
        <v/>
      </c>
    </row>
    <row r="282">
      <c r="A282" s="24" t="n"/>
      <c r="B282" s="18" t="n"/>
      <c r="C282" s="18" t="n"/>
      <c r="D282" s="18" t="n"/>
      <c r="E282" s="19" t="n"/>
      <c r="F282" s="14" t="n"/>
      <c r="G282" s="20">
        <f>IF(COUNTA($A282:$F282)=0,"",IF($A282="","Falta a data",IF(NOT(ISNUMBER($A282)),"Data inválida: use 25/10/2026",IF($F282="","Falta o valor",IF(NOT(ISNUMBER($F282)),"Valor inválido: só números",IF($F282&lt;0,"Valor negativo: lance sem sinal e escolha o tipo",IF($E282="","Falta o tipo",IF($C282="","Sem categoria",IF(ISNA(MATCH($C282,'Configuração'!$B$12:$B$41,0)),"Categoria fora da lista",IF(INDEX('Configuração'!$C$12:$C$41,MATCH($C282,'Configuração'!$B$12:$B$41,0))&lt;&gt;$E282,"Tipo diferente do da categoria",IF(YEAR($A282)&lt;&gt;AnoPlanilha,"Fora do ano da planilha","OK")))))))))))</f>
        <v/>
      </c>
      <c r="H282" s="25">
        <f>IF(COUNTA($A282:$F282)=0,"",COUNTA($A282:$F282))</f>
        <v/>
      </c>
    </row>
    <row r="283">
      <c r="A283" s="24" t="n"/>
      <c r="B283" s="18" t="n"/>
      <c r="C283" s="18" t="n"/>
      <c r="D283" s="18" t="n"/>
      <c r="E283" s="19" t="n"/>
      <c r="F283" s="14" t="n"/>
      <c r="G283" s="20">
        <f>IF(COUNTA($A283:$F283)=0,"",IF($A283="","Falta a data",IF(NOT(ISNUMBER($A283)),"Data inválida: use 25/10/2026",IF($F283="","Falta o valor",IF(NOT(ISNUMBER($F283)),"Valor inválido: só números",IF($F283&lt;0,"Valor negativo: lance sem sinal e escolha o tipo",IF($E283="","Falta o tipo",IF($C283="","Sem categoria",IF(ISNA(MATCH($C283,'Configuração'!$B$12:$B$41,0)),"Categoria fora da lista",IF(INDEX('Configuração'!$C$12:$C$41,MATCH($C283,'Configuração'!$B$12:$B$41,0))&lt;&gt;$E283,"Tipo diferente do da categoria",IF(YEAR($A283)&lt;&gt;AnoPlanilha,"Fora do ano da planilha","OK")))))))))))</f>
        <v/>
      </c>
      <c r="H283" s="25">
        <f>IF(COUNTA($A283:$F283)=0,"",COUNTA($A283:$F283))</f>
        <v/>
      </c>
    </row>
    <row r="284">
      <c r="A284" s="24" t="n"/>
      <c r="B284" s="18" t="n"/>
      <c r="C284" s="18" t="n"/>
      <c r="D284" s="18" t="n"/>
      <c r="E284" s="19" t="n"/>
      <c r="F284" s="14" t="n"/>
      <c r="G284" s="20">
        <f>IF(COUNTA($A284:$F284)=0,"",IF($A284="","Falta a data",IF(NOT(ISNUMBER($A284)),"Data inválida: use 25/10/2026",IF($F284="","Falta o valor",IF(NOT(ISNUMBER($F284)),"Valor inválido: só números",IF($F284&lt;0,"Valor negativo: lance sem sinal e escolha o tipo",IF($E284="","Falta o tipo",IF($C284="","Sem categoria",IF(ISNA(MATCH($C284,'Configuração'!$B$12:$B$41,0)),"Categoria fora da lista",IF(INDEX('Configuração'!$C$12:$C$41,MATCH($C284,'Configuração'!$B$12:$B$41,0))&lt;&gt;$E284,"Tipo diferente do da categoria",IF(YEAR($A284)&lt;&gt;AnoPlanilha,"Fora do ano da planilha","OK")))))))))))</f>
        <v/>
      </c>
      <c r="H284" s="25">
        <f>IF(COUNTA($A284:$F284)=0,"",COUNTA($A284:$F284))</f>
        <v/>
      </c>
    </row>
    <row r="285">
      <c r="A285" s="24" t="n"/>
      <c r="B285" s="18" t="n"/>
      <c r="C285" s="18" t="n"/>
      <c r="D285" s="18" t="n"/>
      <c r="E285" s="19" t="n"/>
      <c r="F285" s="14" t="n"/>
      <c r="G285" s="20">
        <f>IF(COUNTA($A285:$F285)=0,"",IF($A285="","Falta a data",IF(NOT(ISNUMBER($A285)),"Data inválida: use 25/10/2026",IF($F285="","Falta o valor",IF(NOT(ISNUMBER($F285)),"Valor inválido: só números",IF($F285&lt;0,"Valor negativo: lance sem sinal e escolha o tipo",IF($E285="","Falta o tipo",IF($C285="","Sem categoria",IF(ISNA(MATCH($C285,'Configuração'!$B$12:$B$41,0)),"Categoria fora da lista",IF(INDEX('Configuração'!$C$12:$C$41,MATCH($C285,'Configuração'!$B$12:$B$41,0))&lt;&gt;$E285,"Tipo diferente do da categoria",IF(YEAR($A285)&lt;&gt;AnoPlanilha,"Fora do ano da planilha","OK")))))))))))</f>
        <v/>
      </c>
      <c r="H285" s="25">
        <f>IF(COUNTA($A285:$F285)=0,"",COUNTA($A285:$F285))</f>
        <v/>
      </c>
    </row>
    <row r="286">
      <c r="A286" s="24" t="n"/>
      <c r="B286" s="18" t="n"/>
      <c r="C286" s="18" t="n"/>
      <c r="D286" s="18" t="n"/>
      <c r="E286" s="19" t="n"/>
      <c r="F286" s="14" t="n"/>
      <c r="G286" s="20">
        <f>IF(COUNTA($A286:$F286)=0,"",IF($A286="","Falta a data",IF(NOT(ISNUMBER($A286)),"Data inválida: use 25/10/2026",IF($F286="","Falta o valor",IF(NOT(ISNUMBER($F286)),"Valor inválido: só números",IF($F286&lt;0,"Valor negativo: lance sem sinal e escolha o tipo",IF($E286="","Falta o tipo",IF($C286="","Sem categoria",IF(ISNA(MATCH($C286,'Configuração'!$B$12:$B$41,0)),"Categoria fora da lista",IF(INDEX('Configuração'!$C$12:$C$41,MATCH($C286,'Configuração'!$B$12:$B$41,0))&lt;&gt;$E286,"Tipo diferente do da categoria",IF(YEAR($A286)&lt;&gt;AnoPlanilha,"Fora do ano da planilha","OK")))))))))))</f>
        <v/>
      </c>
      <c r="H286" s="25">
        <f>IF(COUNTA($A286:$F286)=0,"",COUNTA($A286:$F286))</f>
        <v/>
      </c>
    </row>
    <row r="287">
      <c r="A287" s="24" t="n"/>
      <c r="B287" s="18" t="n"/>
      <c r="C287" s="18" t="n"/>
      <c r="D287" s="18" t="n"/>
      <c r="E287" s="19" t="n"/>
      <c r="F287" s="14" t="n"/>
      <c r="G287" s="20">
        <f>IF(COUNTA($A287:$F287)=0,"",IF($A287="","Falta a data",IF(NOT(ISNUMBER($A287)),"Data inválida: use 25/10/2026",IF($F287="","Falta o valor",IF(NOT(ISNUMBER($F287)),"Valor inválido: só números",IF($F287&lt;0,"Valor negativo: lance sem sinal e escolha o tipo",IF($E287="","Falta o tipo",IF($C287="","Sem categoria",IF(ISNA(MATCH($C287,'Configuração'!$B$12:$B$41,0)),"Categoria fora da lista",IF(INDEX('Configuração'!$C$12:$C$41,MATCH($C287,'Configuração'!$B$12:$B$41,0))&lt;&gt;$E287,"Tipo diferente do da categoria",IF(YEAR($A287)&lt;&gt;AnoPlanilha,"Fora do ano da planilha","OK")))))))))))</f>
        <v/>
      </c>
      <c r="H287" s="25">
        <f>IF(COUNTA($A287:$F287)=0,"",COUNTA($A287:$F287))</f>
        <v/>
      </c>
    </row>
    <row r="288">
      <c r="A288" s="24" t="n"/>
      <c r="B288" s="18" t="n"/>
      <c r="C288" s="18" t="n"/>
      <c r="D288" s="18" t="n"/>
      <c r="E288" s="19" t="n"/>
      <c r="F288" s="14" t="n"/>
      <c r="G288" s="20">
        <f>IF(COUNTA($A288:$F288)=0,"",IF($A288="","Falta a data",IF(NOT(ISNUMBER($A288)),"Data inválida: use 25/10/2026",IF($F288="","Falta o valor",IF(NOT(ISNUMBER($F288)),"Valor inválido: só números",IF($F288&lt;0,"Valor negativo: lance sem sinal e escolha o tipo",IF($E288="","Falta o tipo",IF($C288="","Sem categoria",IF(ISNA(MATCH($C288,'Configuração'!$B$12:$B$41,0)),"Categoria fora da lista",IF(INDEX('Configuração'!$C$12:$C$41,MATCH($C288,'Configuração'!$B$12:$B$41,0))&lt;&gt;$E288,"Tipo diferente do da categoria",IF(YEAR($A288)&lt;&gt;AnoPlanilha,"Fora do ano da planilha","OK")))))))))))</f>
        <v/>
      </c>
      <c r="H288" s="25">
        <f>IF(COUNTA($A288:$F288)=0,"",COUNTA($A288:$F288))</f>
        <v/>
      </c>
    </row>
    <row r="289">
      <c r="A289" s="24" t="n"/>
      <c r="B289" s="18" t="n"/>
      <c r="C289" s="18" t="n"/>
      <c r="D289" s="18" t="n"/>
      <c r="E289" s="19" t="n"/>
      <c r="F289" s="14" t="n"/>
      <c r="G289" s="20">
        <f>IF(COUNTA($A289:$F289)=0,"",IF($A289="","Falta a data",IF(NOT(ISNUMBER($A289)),"Data inválida: use 25/10/2026",IF($F289="","Falta o valor",IF(NOT(ISNUMBER($F289)),"Valor inválido: só números",IF($F289&lt;0,"Valor negativo: lance sem sinal e escolha o tipo",IF($E289="","Falta o tipo",IF($C289="","Sem categoria",IF(ISNA(MATCH($C289,'Configuração'!$B$12:$B$41,0)),"Categoria fora da lista",IF(INDEX('Configuração'!$C$12:$C$41,MATCH($C289,'Configuração'!$B$12:$B$41,0))&lt;&gt;$E289,"Tipo diferente do da categoria",IF(YEAR($A289)&lt;&gt;AnoPlanilha,"Fora do ano da planilha","OK")))))))))))</f>
        <v/>
      </c>
      <c r="H289" s="25">
        <f>IF(COUNTA($A289:$F289)=0,"",COUNTA($A289:$F289))</f>
        <v/>
      </c>
    </row>
    <row r="290">
      <c r="A290" s="24" t="n"/>
      <c r="B290" s="18" t="n"/>
      <c r="C290" s="18" t="n"/>
      <c r="D290" s="18" t="n"/>
      <c r="E290" s="19" t="n"/>
      <c r="F290" s="14" t="n"/>
      <c r="G290" s="20">
        <f>IF(COUNTA($A290:$F290)=0,"",IF($A290="","Falta a data",IF(NOT(ISNUMBER($A290)),"Data inválida: use 25/10/2026",IF($F290="","Falta o valor",IF(NOT(ISNUMBER($F290)),"Valor inválido: só números",IF($F290&lt;0,"Valor negativo: lance sem sinal e escolha o tipo",IF($E290="","Falta o tipo",IF($C290="","Sem categoria",IF(ISNA(MATCH($C290,'Configuração'!$B$12:$B$41,0)),"Categoria fora da lista",IF(INDEX('Configuração'!$C$12:$C$41,MATCH($C290,'Configuração'!$B$12:$B$41,0))&lt;&gt;$E290,"Tipo diferente do da categoria",IF(YEAR($A290)&lt;&gt;AnoPlanilha,"Fora do ano da planilha","OK")))))))))))</f>
        <v/>
      </c>
      <c r="H290" s="25">
        <f>IF(COUNTA($A290:$F290)=0,"",COUNTA($A290:$F290))</f>
        <v/>
      </c>
    </row>
    <row r="291">
      <c r="A291" s="24" t="n"/>
      <c r="B291" s="18" t="n"/>
      <c r="C291" s="18" t="n"/>
      <c r="D291" s="18" t="n"/>
      <c r="E291" s="19" t="n"/>
      <c r="F291" s="14" t="n"/>
      <c r="G291" s="20">
        <f>IF(COUNTA($A291:$F291)=0,"",IF($A291="","Falta a data",IF(NOT(ISNUMBER($A291)),"Data inválida: use 25/10/2026",IF($F291="","Falta o valor",IF(NOT(ISNUMBER($F291)),"Valor inválido: só números",IF($F291&lt;0,"Valor negativo: lance sem sinal e escolha o tipo",IF($E291="","Falta o tipo",IF($C291="","Sem categoria",IF(ISNA(MATCH($C291,'Configuração'!$B$12:$B$41,0)),"Categoria fora da lista",IF(INDEX('Configuração'!$C$12:$C$41,MATCH($C291,'Configuração'!$B$12:$B$41,0))&lt;&gt;$E291,"Tipo diferente do da categoria",IF(YEAR($A291)&lt;&gt;AnoPlanilha,"Fora do ano da planilha","OK")))))))))))</f>
        <v/>
      </c>
      <c r="H291" s="25">
        <f>IF(COUNTA($A291:$F291)=0,"",COUNTA($A291:$F291))</f>
        <v/>
      </c>
    </row>
    <row r="292">
      <c r="A292" s="24" t="n"/>
      <c r="B292" s="18" t="n"/>
      <c r="C292" s="18" t="n"/>
      <c r="D292" s="18" t="n"/>
      <c r="E292" s="19" t="n"/>
      <c r="F292" s="14" t="n"/>
      <c r="G292" s="20">
        <f>IF(COUNTA($A292:$F292)=0,"",IF($A292="","Falta a data",IF(NOT(ISNUMBER($A292)),"Data inválida: use 25/10/2026",IF($F292="","Falta o valor",IF(NOT(ISNUMBER($F292)),"Valor inválido: só números",IF($F292&lt;0,"Valor negativo: lance sem sinal e escolha o tipo",IF($E292="","Falta o tipo",IF($C292="","Sem categoria",IF(ISNA(MATCH($C292,'Configuração'!$B$12:$B$41,0)),"Categoria fora da lista",IF(INDEX('Configuração'!$C$12:$C$41,MATCH($C292,'Configuração'!$B$12:$B$41,0))&lt;&gt;$E292,"Tipo diferente do da categoria",IF(YEAR($A292)&lt;&gt;AnoPlanilha,"Fora do ano da planilha","OK")))))))))))</f>
        <v/>
      </c>
      <c r="H292" s="25">
        <f>IF(COUNTA($A292:$F292)=0,"",COUNTA($A292:$F292))</f>
        <v/>
      </c>
    </row>
    <row r="293">
      <c r="A293" s="24" t="n"/>
      <c r="B293" s="18" t="n"/>
      <c r="C293" s="18" t="n"/>
      <c r="D293" s="18" t="n"/>
      <c r="E293" s="19" t="n"/>
      <c r="F293" s="14" t="n"/>
      <c r="G293" s="20">
        <f>IF(COUNTA($A293:$F293)=0,"",IF($A293="","Falta a data",IF(NOT(ISNUMBER($A293)),"Data inválida: use 25/10/2026",IF($F293="","Falta o valor",IF(NOT(ISNUMBER($F293)),"Valor inválido: só números",IF($F293&lt;0,"Valor negativo: lance sem sinal e escolha o tipo",IF($E293="","Falta o tipo",IF($C293="","Sem categoria",IF(ISNA(MATCH($C293,'Configuração'!$B$12:$B$41,0)),"Categoria fora da lista",IF(INDEX('Configuração'!$C$12:$C$41,MATCH($C293,'Configuração'!$B$12:$B$41,0))&lt;&gt;$E293,"Tipo diferente do da categoria",IF(YEAR($A293)&lt;&gt;AnoPlanilha,"Fora do ano da planilha","OK")))))))))))</f>
        <v/>
      </c>
      <c r="H293" s="25">
        <f>IF(COUNTA($A293:$F293)=0,"",COUNTA($A293:$F293))</f>
        <v/>
      </c>
    </row>
    <row r="294">
      <c r="A294" s="24" t="n"/>
      <c r="B294" s="18" t="n"/>
      <c r="C294" s="18" t="n"/>
      <c r="D294" s="18" t="n"/>
      <c r="E294" s="19" t="n"/>
      <c r="F294" s="14" t="n"/>
      <c r="G294" s="20">
        <f>IF(COUNTA($A294:$F294)=0,"",IF($A294="","Falta a data",IF(NOT(ISNUMBER($A294)),"Data inválida: use 25/10/2026",IF($F294="","Falta o valor",IF(NOT(ISNUMBER($F294)),"Valor inválido: só números",IF($F294&lt;0,"Valor negativo: lance sem sinal e escolha o tipo",IF($E294="","Falta o tipo",IF($C294="","Sem categoria",IF(ISNA(MATCH($C294,'Configuração'!$B$12:$B$41,0)),"Categoria fora da lista",IF(INDEX('Configuração'!$C$12:$C$41,MATCH($C294,'Configuração'!$B$12:$B$41,0))&lt;&gt;$E294,"Tipo diferente do da categoria",IF(YEAR($A294)&lt;&gt;AnoPlanilha,"Fora do ano da planilha","OK")))))))))))</f>
        <v/>
      </c>
      <c r="H294" s="25">
        <f>IF(COUNTA($A294:$F294)=0,"",COUNTA($A294:$F294))</f>
        <v/>
      </c>
    </row>
    <row r="295">
      <c r="A295" s="24" t="n"/>
      <c r="B295" s="18" t="n"/>
      <c r="C295" s="18" t="n"/>
      <c r="D295" s="18" t="n"/>
      <c r="E295" s="19" t="n"/>
      <c r="F295" s="14" t="n"/>
      <c r="G295" s="20">
        <f>IF(COUNTA($A295:$F295)=0,"",IF($A295="","Falta a data",IF(NOT(ISNUMBER($A295)),"Data inválida: use 25/10/2026",IF($F295="","Falta o valor",IF(NOT(ISNUMBER($F295)),"Valor inválido: só números",IF($F295&lt;0,"Valor negativo: lance sem sinal e escolha o tipo",IF($E295="","Falta o tipo",IF($C295="","Sem categoria",IF(ISNA(MATCH($C295,'Configuração'!$B$12:$B$41,0)),"Categoria fora da lista",IF(INDEX('Configuração'!$C$12:$C$41,MATCH($C295,'Configuração'!$B$12:$B$41,0))&lt;&gt;$E295,"Tipo diferente do da categoria",IF(YEAR($A295)&lt;&gt;AnoPlanilha,"Fora do ano da planilha","OK")))))))))))</f>
        <v/>
      </c>
      <c r="H295" s="25">
        <f>IF(COUNTA($A295:$F295)=0,"",COUNTA($A295:$F295))</f>
        <v/>
      </c>
    </row>
    <row r="296">
      <c r="A296" s="24" t="n"/>
      <c r="B296" s="18" t="n"/>
      <c r="C296" s="18" t="n"/>
      <c r="D296" s="18" t="n"/>
      <c r="E296" s="19" t="n"/>
      <c r="F296" s="14" t="n"/>
      <c r="G296" s="20">
        <f>IF(COUNTA($A296:$F296)=0,"",IF($A296="","Falta a data",IF(NOT(ISNUMBER($A296)),"Data inválida: use 25/10/2026",IF($F296="","Falta o valor",IF(NOT(ISNUMBER($F296)),"Valor inválido: só números",IF($F296&lt;0,"Valor negativo: lance sem sinal e escolha o tipo",IF($E296="","Falta o tipo",IF($C296="","Sem categoria",IF(ISNA(MATCH($C296,'Configuração'!$B$12:$B$41,0)),"Categoria fora da lista",IF(INDEX('Configuração'!$C$12:$C$41,MATCH($C296,'Configuração'!$B$12:$B$41,0))&lt;&gt;$E296,"Tipo diferente do da categoria",IF(YEAR($A296)&lt;&gt;AnoPlanilha,"Fora do ano da planilha","OK")))))))))))</f>
        <v/>
      </c>
      <c r="H296" s="25">
        <f>IF(COUNTA($A296:$F296)=0,"",COUNTA($A296:$F296))</f>
        <v/>
      </c>
    </row>
    <row r="297">
      <c r="A297" s="24" t="n"/>
      <c r="B297" s="18" t="n"/>
      <c r="C297" s="18" t="n"/>
      <c r="D297" s="18" t="n"/>
      <c r="E297" s="19" t="n"/>
      <c r="F297" s="14" t="n"/>
      <c r="G297" s="20">
        <f>IF(COUNTA($A297:$F297)=0,"",IF($A297="","Falta a data",IF(NOT(ISNUMBER($A297)),"Data inválida: use 25/10/2026",IF($F297="","Falta o valor",IF(NOT(ISNUMBER($F297)),"Valor inválido: só números",IF($F297&lt;0,"Valor negativo: lance sem sinal e escolha o tipo",IF($E297="","Falta o tipo",IF($C297="","Sem categoria",IF(ISNA(MATCH($C297,'Configuração'!$B$12:$B$41,0)),"Categoria fora da lista",IF(INDEX('Configuração'!$C$12:$C$41,MATCH($C297,'Configuração'!$B$12:$B$41,0))&lt;&gt;$E297,"Tipo diferente do da categoria",IF(YEAR($A297)&lt;&gt;AnoPlanilha,"Fora do ano da planilha","OK")))))))))))</f>
        <v/>
      </c>
      <c r="H297" s="25">
        <f>IF(COUNTA($A297:$F297)=0,"",COUNTA($A297:$F297))</f>
        <v/>
      </c>
    </row>
    <row r="298">
      <c r="A298" s="24" t="n"/>
      <c r="B298" s="18" t="n"/>
      <c r="C298" s="18" t="n"/>
      <c r="D298" s="18" t="n"/>
      <c r="E298" s="19" t="n"/>
      <c r="F298" s="14" t="n"/>
      <c r="G298" s="20">
        <f>IF(COUNTA($A298:$F298)=0,"",IF($A298="","Falta a data",IF(NOT(ISNUMBER($A298)),"Data inválida: use 25/10/2026",IF($F298="","Falta o valor",IF(NOT(ISNUMBER($F298)),"Valor inválido: só números",IF($F298&lt;0,"Valor negativo: lance sem sinal e escolha o tipo",IF($E298="","Falta o tipo",IF($C298="","Sem categoria",IF(ISNA(MATCH($C298,'Configuração'!$B$12:$B$41,0)),"Categoria fora da lista",IF(INDEX('Configuração'!$C$12:$C$41,MATCH($C298,'Configuração'!$B$12:$B$41,0))&lt;&gt;$E298,"Tipo diferente do da categoria",IF(YEAR($A298)&lt;&gt;AnoPlanilha,"Fora do ano da planilha","OK")))))))))))</f>
        <v/>
      </c>
      <c r="H298" s="25">
        <f>IF(COUNTA($A298:$F298)=0,"",COUNTA($A298:$F298))</f>
        <v/>
      </c>
    </row>
    <row r="299">
      <c r="A299" s="24" t="n"/>
      <c r="B299" s="18" t="n"/>
      <c r="C299" s="18" t="n"/>
      <c r="D299" s="18" t="n"/>
      <c r="E299" s="19" t="n"/>
      <c r="F299" s="14" t="n"/>
      <c r="G299" s="20">
        <f>IF(COUNTA($A299:$F299)=0,"",IF($A299="","Falta a data",IF(NOT(ISNUMBER($A299)),"Data inválida: use 25/10/2026",IF($F299="","Falta o valor",IF(NOT(ISNUMBER($F299)),"Valor inválido: só números",IF($F299&lt;0,"Valor negativo: lance sem sinal e escolha o tipo",IF($E299="","Falta o tipo",IF($C299="","Sem categoria",IF(ISNA(MATCH($C299,'Configuração'!$B$12:$B$41,0)),"Categoria fora da lista",IF(INDEX('Configuração'!$C$12:$C$41,MATCH($C299,'Configuração'!$B$12:$B$41,0))&lt;&gt;$E299,"Tipo diferente do da categoria",IF(YEAR($A299)&lt;&gt;AnoPlanilha,"Fora do ano da planilha","OK")))))))))))</f>
        <v/>
      </c>
      <c r="H299" s="25">
        <f>IF(COUNTA($A299:$F299)=0,"",COUNTA($A299:$F299))</f>
        <v/>
      </c>
    </row>
    <row r="300">
      <c r="A300" s="24" t="n"/>
      <c r="B300" s="18" t="n"/>
      <c r="C300" s="18" t="n"/>
      <c r="D300" s="18" t="n"/>
      <c r="E300" s="19" t="n"/>
      <c r="F300" s="14" t="n"/>
      <c r="G300" s="20">
        <f>IF(COUNTA($A300:$F300)=0,"",IF($A300="","Falta a data",IF(NOT(ISNUMBER($A300)),"Data inválida: use 25/10/2026",IF($F300="","Falta o valor",IF(NOT(ISNUMBER($F300)),"Valor inválido: só números",IF($F300&lt;0,"Valor negativo: lance sem sinal e escolha o tipo",IF($E300="","Falta o tipo",IF($C300="","Sem categoria",IF(ISNA(MATCH($C300,'Configuração'!$B$12:$B$41,0)),"Categoria fora da lista",IF(INDEX('Configuração'!$C$12:$C$41,MATCH($C300,'Configuração'!$B$12:$B$41,0))&lt;&gt;$E300,"Tipo diferente do da categoria",IF(YEAR($A300)&lt;&gt;AnoPlanilha,"Fora do ano da planilha","OK")))))))))))</f>
        <v/>
      </c>
      <c r="H300" s="25">
        <f>IF(COUNTA($A300:$F300)=0,"",COUNTA($A300:$F300))</f>
        <v/>
      </c>
    </row>
    <row r="301">
      <c r="A301" s="24" t="n"/>
      <c r="B301" s="18" t="n"/>
      <c r="C301" s="18" t="n"/>
      <c r="D301" s="18" t="n"/>
      <c r="E301" s="19" t="n"/>
      <c r="F301" s="14" t="n"/>
      <c r="G301" s="20">
        <f>IF(COUNTA($A301:$F301)=0,"",IF($A301="","Falta a data",IF(NOT(ISNUMBER($A301)),"Data inválida: use 25/10/2026",IF($F301="","Falta o valor",IF(NOT(ISNUMBER($F301)),"Valor inválido: só números",IF($F301&lt;0,"Valor negativo: lance sem sinal e escolha o tipo",IF($E301="","Falta o tipo",IF($C301="","Sem categoria",IF(ISNA(MATCH($C301,'Configuração'!$B$12:$B$41,0)),"Categoria fora da lista",IF(INDEX('Configuração'!$C$12:$C$41,MATCH($C301,'Configuração'!$B$12:$B$41,0))&lt;&gt;$E301,"Tipo diferente do da categoria",IF(YEAR($A301)&lt;&gt;AnoPlanilha,"Fora do ano da planilha","OK")))))))))))</f>
        <v/>
      </c>
      <c r="H301" s="25">
        <f>IF(COUNTA($A301:$F301)=0,"",COUNTA($A301:$F301))</f>
        <v/>
      </c>
    </row>
    <row r="302">
      <c r="A302" s="24" t="n"/>
      <c r="B302" s="18" t="n"/>
      <c r="C302" s="18" t="n"/>
      <c r="D302" s="18" t="n"/>
      <c r="E302" s="19" t="n"/>
      <c r="F302" s="14" t="n"/>
      <c r="G302" s="20">
        <f>IF(COUNTA($A302:$F302)=0,"",IF($A302="","Falta a data",IF(NOT(ISNUMBER($A302)),"Data inválida: use 25/10/2026",IF($F302="","Falta o valor",IF(NOT(ISNUMBER($F302)),"Valor inválido: só números",IF($F302&lt;0,"Valor negativo: lance sem sinal e escolha o tipo",IF($E302="","Falta o tipo",IF($C302="","Sem categoria",IF(ISNA(MATCH($C302,'Configuração'!$B$12:$B$41,0)),"Categoria fora da lista",IF(INDEX('Configuração'!$C$12:$C$41,MATCH($C302,'Configuração'!$B$12:$B$41,0))&lt;&gt;$E302,"Tipo diferente do da categoria",IF(YEAR($A302)&lt;&gt;AnoPlanilha,"Fora do ano da planilha","OK")))))))))))</f>
        <v/>
      </c>
      <c r="H302" s="25">
        <f>IF(COUNTA($A302:$F302)=0,"",COUNTA($A302:$F302))</f>
        <v/>
      </c>
    </row>
    <row r="303">
      <c r="A303" s="24" t="n"/>
      <c r="B303" s="18" t="n"/>
      <c r="C303" s="18" t="n"/>
      <c r="D303" s="18" t="n"/>
      <c r="E303" s="19" t="n"/>
      <c r="F303" s="14" t="n"/>
      <c r="G303" s="20">
        <f>IF(COUNTA($A303:$F303)=0,"",IF($A303="","Falta a data",IF(NOT(ISNUMBER($A303)),"Data inválida: use 25/10/2026",IF($F303="","Falta o valor",IF(NOT(ISNUMBER($F303)),"Valor inválido: só números",IF($F303&lt;0,"Valor negativo: lance sem sinal e escolha o tipo",IF($E303="","Falta o tipo",IF($C303="","Sem categoria",IF(ISNA(MATCH($C303,'Configuração'!$B$12:$B$41,0)),"Categoria fora da lista",IF(INDEX('Configuração'!$C$12:$C$41,MATCH($C303,'Configuração'!$B$12:$B$41,0))&lt;&gt;$E303,"Tipo diferente do da categoria",IF(YEAR($A303)&lt;&gt;AnoPlanilha,"Fora do ano da planilha","OK")))))))))))</f>
        <v/>
      </c>
      <c r="H303" s="25">
        <f>IF(COUNTA($A303:$F303)=0,"",COUNTA($A303:$F303))</f>
        <v/>
      </c>
    </row>
    <row r="304">
      <c r="A304" s="24" t="n"/>
      <c r="B304" s="18" t="n"/>
      <c r="C304" s="18" t="n"/>
      <c r="D304" s="18" t="n"/>
      <c r="E304" s="19" t="n"/>
      <c r="F304" s="14" t="n"/>
      <c r="G304" s="20">
        <f>IF(COUNTA($A304:$F304)=0,"",IF($A304="","Falta a data",IF(NOT(ISNUMBER($A304)),"Data inválida: use 25/10/2026",IF($F304="","Falta o valor",IF(NOT(ISNUMBER($F304)),"Valor inválido: só números",IF($F304&lt;0,"Valor negativo: lance sem sinal e escolha o tipo",IF($E304="","Falta o tipo",IF($C304="","Sem categoria",IF(ISNA(MATCH($C304,'Configuração'!$B$12:$B$41,0)),"Categoria fora da lista",IF(INDEX('Configuração'!$C$12:$C$41,MATCH($C304,'Configuração'!$B$12:$B$41,0))&lt;&gt;$E304,"Tipo diferente do da categoria",IF(YEAR($A304)&lt;&gt;AnoPlanilha,"Fora do ano da planilha","OK")))))))))))</f>
        <v/>
      </c>
      <c r="H304" s="25">
        <f>IF(COUNTA($A304:$F304)=0,"",COUNTA($A304:$F304))</f>
        <v/>
      </c>
    </row>
    <row r="305">
      <c r="A305" s="24" t="n"/>
      <c r="B305" s="18" t="n"/>
      <c r="C305" s="18" t="n"/>
      <c r="D305" s="18" t="n"/>
      <c r="E305" s="19" t="n"/>
      <c r="F305" s="14" t="n"/>
      <c r="G305" s="20">
        <f>IF(COUNTA($A305:$F305)=0,"",IF($A305="","Falta a data",IF(NOT(ISNUMBER($A305)),"Data inválida: use 25/10/2026",IF($F305="","Falta o valor",IF(NOT(ISNUMBER($F305)),"Valor inválido: só números",IF($F305&lt;0,"Valor negativo: lance sem sinal e escolha o tipo",IF($E305="","Falta o tipo",IF($C305="","Sem categoria",IF(ISNA(MATCH($C305,'Configuração'!$B$12:$B$41,0)),"Categoria fora da lista",IF(INDEX('Configuração'!$C$12:$C$41,MATCH($C305,'Configuração'!$B$12:$B$41,0))&lt;&gt;$E305,"Tipo diferente do da categoria",IF(YEAR($A305)&lt;&gt;AnoPlanilha,"Fora do ano da planilha","OK")))))))))))</f>
        <v/>
      </c>
      <c r="H305" s="25">
        <f>IF(COUNTA($A305:$F305)=0,"",COUNTA($A305:$F305))</f>
        <v/>
      </c>
    </row>
    <row r="306">
      <c r="A306" s="24" t="n"/>
      <c r="B306" s="18" t="n"/>
      <c r="C306" s="18" t="n"/>
      <c r="D306" s="18" t="n"/>
      <c r="E306" s="19" t="n"/>
      <c r="F306" s="14" t="n"/>
      <c r="G306" s="20">
        <f>IF(COUNTA($A306:$F306)=0,"",IF($A306="","Falta a data",IF(NOT(ISNUMBER($A306)),"Data inválida: use 25/10/2026",IF($F306="","Falta o valor",IF(NOT(ISNUMBER($F306)),"Valor inválido: só números",IF($F306&lt;0,"Valor negativo: lance sem sinal e escolha o tipo",IF($E306="","Falta o tipo",IF($C306="","Sem categoria",IF(ISNA(MATCH($C306,'Configuração'!$B$12:$B$41,0)),"Categoria fora da lista",IF(INDEX('Configuração'!$C$12:$C$41,MATCH($C306,'Configuração'!$B$12:$B$41,0))&lt;&gt;$E306,"Tipo diferente do da categoria",IF(YEAR($A306)&lt;&gt;AnoPlanilha,"Fora do ano da planilha","OK")))))))))))</f>
        <v/>
      </c>
      <c r="H306" s="25">
        <f>IF(COUNTA($A306:$F306)=0,"",COUNTA($A306:$F306))</f>
        <v/>
      </c>
    </row>
    <row r="307">
      <c r="A307" s="24" t="n"/>
      <c r="B307" s="18" t="n"/>
      <c r="C307" s="18" t="n"/>
      <c r="D307" s="18" t="n"/>
      <c r="E307" s="19" t="n"/>
      <c r="F307" s="14" t="n"/>
      <c r="G307" s="20">
        <f>IF(COUNTA($A307:$F307)=0,"",IF($A307="","Falta a data",IF(NOT(ISNUMBER($A307)),"Data inválida: use 25/10/2026",IF($F307="","Falta o valor",IF(NOT(ISNUMBER($F307)),"Valor inválido: só números",IF($F307&lt;0,"Valor negativo: lance sem sinal e escolha o tipo",IF($E307="","Falta o tipo",IF($C307="","Sem categoria",IF(ISNA(MATCH($C307,'Configuração'!$B$12:$B$41,0)),"Categoria fora da lista",IF(INDEX('Configuração'!$C$12:$C$41,MATCH($C307,'Configuração'!$B$12:$B$41,0))&lt;&gt;$E307,"Tipo diferente do da categoria",IF(YEAR($A307)&lt;&gt;AnoPlanilha,"Fora do ano da planilha","OK")))))))))))</f>
        <v/>
      </c>
      <c r="H307" s="25">
        <f>IF(COUNTA($A307:$F307)=0,"",COUNTA($A307:$F307))</f>
        <v/>
      </c>
    </row>
    <row r="308">
      <c r="A308" s="24" t="n"/>
      <c r="B308" s="18" t="n"/>
      <c r="C308" s="18" t="n"/>
      <c r="D308" s="18" t="n"/>
      <c r="E308" s="19" t="n"/>
      <c r="F308" s="14" t="n"/>
      <c r="G308" s="20">
        <f>IF(COUNTA($A308:$F308)=0,"",IF($A308="","Falta a data",IF(NOT(ISNUMBER($A308)),"Data inválida: use 25/10/2026",IF($F308="","Falta o valor",IF(NOT(ISNUMBER($F308)),"Valor inválido: só números",IF($F308&lt;0,"Valor negativo: lance sem sinal e escolha o tipo",IF($E308="","Falta o tipo",IF($C308="","Sem categoria",IF(ISNA(MATCH($C308,'Configuração'!$B$12:$B$41,0)),"Categoria fora da lista",IF(INDEX('Configuração'!$C$12:$C$41,MATCH($C308,'Configuração'!$B$12:$B$41,0))&lt;&gt;$E308,"Tipo diferente do da categoria",IF(YEAR($A308)&lt;&gt;AnoPlanilha,"Fora do ano da planilha","OK")))))))))))</f>
        <v/>
      </c>
      <c r="H308" s="25">
        <f>IF(COUNTA($A308:$F308)=0,"",COUNTA($A308:$F308))</f>
        <v/>
      </c>
    </row>
    <row r="309">
      <c r="A309" s="24" t="n"/>
      <c r="B309" s="18" t="n"/>
      <c r="C309" s="18" t="n"/>
      <c r="D309" s="18" t="n"/>
      <c r="E309" s="19" t="n"/>
      <c r="F309" s="14" t="n"/>
      <c r="G309" s="20">
        <f>IF(COUNTA($A309:$F309)=0,"",IF($A309="","Falta a data",IF(NOT(ISNUMBER($A309)),"Data inválida: use 25/10/2026",IF($F309="","Falta o valor",IF(NOT(ISNUMBER($F309)),"Valor inválido: só números",IF($F309&lt;0,"Valor negativo: lance sem sinal e escolha o tipo",IF($E309="","Falta o tipo",IF($C309="","Sem categoria",IF(ISNA(MATCH($C309,'Configuração'!$B$12:$B$41,0)),"Categoria fora da lista",IF(INDEX('Configuração'!$C$12:$C$41,MATCH($C309,'Configuração'!$B$12:$B$41,0))&lt;&gt;$E309,"Tipo diferente do da categoria",IF(YEAR($A309)&lt;&gt;AnoPlanilha,"Fora do ano da planilha","OK")))))))))))</f>
        <v/>
      </c>
      <c r="H309" s="25">
        <f>IF(COUNTA($A309:$F309)=0,"",COUNTA($A309:$F309))</f>
        <v/>
      </c>
    </row>
    <row r="310">
      <c r="A310" s="24" t="n"/>
      <c r="B310" s="18" t="n"/>
      <c r="C310" s="18" t="n"/>
      <c r="D310" s="18" t="n"/>
      <c r="E310" s="19" t="n"/>
      <c r="F310" s="14" t="n"/>
      <c r="G310" s="20">
        <f>IF(COUNTA($A310:$F310)=0,"",IF($A310="","Falta a data",IF(NOT(ISNUMBER($A310)),"Data inválida: use 25/10/2026",IF($F310="","Falta o valor",IF(NOT(ISNUMBER($F310)),"Valor inválido: só números",IF($F310&lt;0,"Valor negativo: lance sem sinal e escolha o tipo",IF($E310="","Falta o tipo",IF($C310="","Sem categoria",IF(ISNA(MATCH($C310,'Configuração'!$B$12:$B$41,0)),"Categoria fora da lista",IF(INDEX('Configuração'!$C$12:$C$41,MATCH($C310,'Configuração'!$B$12:$B$41,0))&lt;&gt;$E310,"Tipo diferente do da categoria",IF(YEAR($A310)&lt;&gt;AnoPlanilha,"Fora do ano da planilha","OK")))))))))))</f>
        <v/>
      </c>
      <c r="H310" s="25">
        <f>IF(COUNTA($A310:$F310)=0,"",COUNTA($A310:$F310))</f>
        <v/>
      </c>
    </row>
    <row r="311">
      <c r="A311" s="24" t="n"/>
      <c r="B311" s="18" t="n"/>
      <c r="C311" s="18" t="n"/>
      <c r="D311" s="18" t="n"/>
      <c r="E311" s="19" t="n"/>
      <c r="F311" s="14" t="n"/>
      <c r="G311" s="20">
        <f>IF(COUNTA($A311:$F311)=0,"",IF($A311="","Falta a data",IF(NOT(ISNUMBER($A311)),"Data inválida: use 25/10/2026",IF($F311="","Falta o valor",IF(NOT(ISNUMBER($F311)),"Valor inválido: só números",IF($F311&lt;0,"Valor negativo: lance sem sinal e escolha o tipo",IF($E311="","Falta o tipo",IF($C311="","Sem categoria",IF(ISNA(MATCH($C311,'Configuração'!$B$12:$B$41,0)),"Categoria fora da lista",IF(INDEX('Configuração'!$C$12:$C$41,MATCH($C311,'Configuração'!$B$12:$B$41,0))&lt;&gt;$E311,"Tipo diferente do da categoria",IF(YEAR($A311)&lt;&gt;AnoPlanilha,"Fora do ano da planilha","OK")))))))))))</f>
        <v/>
      </c>
      <c r="H311" s="25">
        <f>IF(COUNTA($A311:$F311)=0,"",COUNTA($A311:$F311))</f>
        <v/>
      </c>
    </row>
    <row r="312">
      <c r="A312" s="24" t="n"/>
      <c r="B312" s="18" t="n"/>
      <c r="C312" s="18" t="n"/>
      <c r="D312" s="18" t="n"/>
      <c r="E312" s="19" t="n"/>
      <c r="F312" s="14" t="n"/>
      <c r="G312" s="20">
        <f>IF(COUNTA($A312:$F312)=0,"",IF($A312="","Falta a data",IF(NOT(ISNUMBER($A312)),"Data inválida: use 25/10/2026",IF($F312="","Falta o valor",IF(NOT(ISNUMBER($F312)),"Valor inválido: só números",IF($F312&lt;0,"Valor negativo: lance sem sinal e escolha o tipo",IF($E312="","Falta o tipo",IF($C312="","Sem categoria",IF(ISNA(MATCH($C312,'Configuração'!$B$12:$B$41,0)),"Categoria fora da lista",IF(INDEX('Configuração'!$C$12:$C$41,MATCH($C312,'Configuração'!$B$12:$B$41,0))&lt;&gt;$E312,"Tipo diferente do da categoria",IF(YEAR($A312)&lt;&gt;AnoPlanilha,"Fora do ano da planilha","OK")))))))))))</f>
        <v/>
      </c>
      <c r="H312" s="25">
        <f>IF(COUNTA($A312:$F312)=0,"",COUNTA($A312:$F312))</f>
        <v/>
      </c>
    </row>
    <row r="313">
      <c r="A313" s="24" t="n"/>
      <c r="B313" s="18" t="n"/>
      <c r="C313" s="18" t="n"/>
      <c r="D313" s="18" t="n"/>
      <c r="E313" s="19" t="n"/>
      <c r="F313" s="14" t="n"/>
      <c r="G313" s="20">
        <f>IF(COUNTA($A313:$F313)=0,"",IF($A313="","Falta a data",IF(NOT(ISNUMBER($A313)),"Data inválida: use 25/10/2026",IF($F313="","Falta o valor",IF(NOT(ISNUMBER($F313)),"Valor inválido: só números",IF($F313&lt;0,"Valor negativo: lance sem sinal e escolha o tipo",IF($E313="","Falta o tipo",IF($C313="","Sem categoria",IF(ISNA(MATCH($C313,'Configuração'!$B$12:$B$41,0)),"Categoria fora da lista",IF(INDEX('Configuração'!$C$12:$C$41,MATCH($C313,'Configuração'!$B$12:$B$41,0))&lt;&gt;$E313,"Tipo diferente do da categoria",IF(YEAR($A313)&lt;&gt;AnoPlanilha,"Fora do ano da planilha","OK")))))))))))</f>
        <v/>
      </c>
      <c r="H313" s="25">
        <f>IF(COUNTA($A313:$F313)=0,"",COUNTA($A313:$F313))</f>
        <v/>
      </c>
    </row>
    <row r="314">
      <c r="A314" s="24" t="n"/>
      <c r="B314" s="18" t="n"/>
      <c r="C314" s="18" t="n"/>
      <c r="D314" s="18" t="n"/>
      <c r="E314" s="19" t="n"/>
      <c r="F314" s="14" t="n"/>
      <c r="G314" s="20">
        <f>IF(COUNTA($A314:$F314)=0,"",IF($A314="","Falta a data",IF(NOT(ISNUMBER($A314)),"Data inválida: use 25/10/2026",IF($F314="","Falta o valor",IF(NOT(ISNUMBER($F314)),"Valor inválido: só números",IF($F314&lt;0,"Valor negativo: lance sem sinal e escolha o tipo",IF($E314="","Falta o tipo",IF($C314="","Sem categoria",IF(ISNA(MATCH($C314,'Configuração'!$B$12:$B$41,0)),"Categoria fora da lista",IF(INDEX('Configuração'!$C$12:$C$41,MATCH($C314,'Configuração'!$B$12:$B$41,0))&lt;&gt;$E314,"Tipo diferente do da categoria",IF(YEAR($A314)&lt;&gt;AnoPlanilha,"Fora do ano da planilha","OK")))))))))))</f>
        <v/>
      </c>
      <c r="H314" s="25">
        <f>IF(COUNTA($A314:$F314)=0,"",COUNTA($A314:$F314))</f>
        <v/>
      </c>
    </row>
    <row r="315">
      <c r="A315" s="24" t="n"/>
      <c r="B315" s="18" t="n"/>
      <c r="C315" s="18" t="n"/>
      <c r="D315" s="18" t="n"/>
      <c r="E315" s="19" t="n"/>
      <c r="F315" s="14" t="n"/>
      <c r="G315" s="20">
        <f>IF(COUNTA($A315:$F315)=0,"",IF($A315="","Falta a data",IF(NOT(ISNUMBER($A315)),"Data inválida: use 25/10/2026",IF($F315="","Falta o valor",IF(NOT(ISNUMBER($F315)),"Valor inválido: só números",IF($F315&lt;0,"Valor negativo: lance sem sinal e escolha o tipo",IF($E315="","Falta o tipo",IF($C315="","Sem categoria",IF(ISNA(MATCH($C315,'Configuração'!$B$12:$B$41,0)),"Categoria fora da lista",IF(INDEX('Configuração'!$C$12:$C$41,MATCH($C315,'Configuração'!$B$12:$B$41,0))&lt;&gt;$E315,"Tipo diferente do da categoria",IF(YEAR($A315)&lt;&gt;AnoPlanilha,"Fora do ano da planilha","OK")))))))))))</f>
        <v/>
      </c>
      <c r="H315" s="25">
        <f>IF(COUNTA($A315:$F315)=0,"",COUNTA($A315:$F315))</f>
        <v/>
      </c>
    </row>
    <row r="316">
      <c r="A316" s="24" t="n"/>
      <c r="B316" s="18" t="n"/>
      <c r="C316" s="18" t="n"/>
      <c r="D316" s="18" t="n"/>
      <c r="E316" s="19" t="n"/>
      <c r="F316" s="14" t="n"/>
      <c r="G316" s="20">
        <f>IF(COUNTA($A316:$F316)=0,"",IF($A316="","Falta a data",IF(NOT(ISNUMBER($A316)),"Data inválida: use 25/10/2026",IF($F316="","Falta o valor",IF(NOT(ISNUMBER($F316)),"Valor inválido: só números",IF($F316&lt;0,"Valor negativo: lance sem sinal e escolha o tipo",IF($E316="","Falta o tipo",IF($C316="","Sem categoria",IF(ISNA(MATCH($C316,'Configuração'!$B$12:$B$41,0)),"Categoria fora da lista",IF(INDEX('Configuração'!$C$12:$C$41,MATCH($C316,'Configuração'!$B$12:$B$41,0))&lt;&gt;$E316,"Tipo diferente do da categoria",IF(YEAR($A316)&lt;&gt;AnoPlanilha,"Fora do ano da planilha","OK")))))))))))</f>
        <v/>
      </c>
      <c r="H316" s="25">
        <f>IF(COUNTA($A316:$F316)=0,"",COUNTA($A316:$F316))</f>
        <v/>
      </c>
    </row>
    <row r="317">
      <c r="A317" s="24" t="n"/>
      <c r="B317" s="18" t="n"/>
      <c r="C317" s="18" t="n"/>
      <c r="D317" s="18" t="n"/>
      <c r="E317" s="19" t="n"/>
      <c r="F317" s="14" t="n"/>
      <c r="G317" s="20">
        <f>IF(COUNTA($A317:$F317)=0,"",IF($A317="","Falta a data",IF(NOT(ISNUMBER($A317)),"Data inválida: use 25/10/2026",IF($F317="","Falta o valor",IF(NOT(ISNUMBER($F317)),"Valor inválido: só números",IF($F317&lt;0,"Valor negativo: lance sem sinal e escolha o tipo",IF($E317="","Falta o tipo",IF($C317="","Sem categoria",IF(ISNA(MATCH($C317,'Configuração'!$B$12:$B$41,0)),"Categoria fora da lista",IF(INDEX('Configuração'!$C$12:$C$41,MATCH($C317,'Configuração'!$B$12:$B$41,0))&lt;&gt;$E317,"Tipo diferente do da categoria",IF(YEAR($A317)&lt;&gt;AnoPlanilha,"Fora do ano da planilha","OK")))))))))))</f>
        <v/>
      </c>
      <c r="H317" s="25">
        <f>IF(COUNTA($A317:$F317)=0,"",COUNTA($A317:$F317))</f>
        <v/>
      </c>
    </row>
    <row r="318">
      <c r="A318" s="24" t="n"/>
      <c r="B318" s="18" t="n"/>
      <c r="C318" s="18" t="n"/>
      <c r="D318" s="18" t="n"/>
      <c r="E318" s="19" t="n"/>
      <c r="F318" s="14" t="n"/>
      <c r="G318" s="20">
        <f>IF(COUNTA($A318:$F318)=0,"",IF($A318="","Falta a data",IF(NOT(ISNUMBER($A318)),"Data inválida: use 25/10/2026",IF($F318="","Falta o valor",IF(NOT(ISNUMBER($F318)),"Valor inválido: só números",IF($F318&lt;0,"Valor negativo: lance sem sinal e escolha o tipo",IF($E318="","Falta o tipo",IF($C318="","Sem categoria",IF(ISNA(MATCH($C318,'Configuração'!$B$12:$B$41,0)),"Categoria fora da lista",IF(INDEX('Configuração'!$C$12:$C$41,MATCH($C318,'Configuração'!$B$12:$B$41,0))&lt;&gt;$E318,"Tipo diferente do da categoria",IF(YEAR($A318)&lt;&gt;AnoPlanilha,"Fora do ano da planilha","OK")))))))))))</f>
        <v/>
      </c>
      <c r="H318" s="25">
        <f>IF(COUNTA($A318:$F318)=0,"",COUNTA($A318:$F318))</f>
        <v/>
      </c>
    </row>
    <row r="319">
      <c r="A319" s="24" t="n"/>
      <c r="B319" s="18" t="n"/>
      <c r="C319" s="18" t="n"/>
      <c r="D319" s="18" t="n"/>
      <c r="E319" s="19" t="n"/>
      <c r="F319" s="14" t="n"/>
      <c r="G319" s="20">
        <f>IF(COUNTA($A319:$F319)=0,"",IF($A319="","Falta a data",IF(NOT(ISNUMBER($A319)),"Data inválida: use 25/10/2026",IF($F319="","Falta o valor",IF(NOT(ISNUMBER($F319)),"Valor inválido: só números",IF($F319&lt;0,"Valor negativo: lance sem sinal e escolha o tipo",IF($E319="","Falta o tipo",IF($C319="","Sem categoria",IF(ISNA(MATCH($C319,'Configuração'!$B$12:$B$41,0)),"Categoria fora da lista",IF(INDEX('Configuração'!$C$12:$C$41,MATCH($C319,'Configuração'!$B$12:$B$41,0))&lt;&gt;$E319,"Tipo diferente do da categoria",IF(YEAR($A319)&lt;&gt;AnoPlanilha,"Fora do ano da planilha","OK")))))))))))</f>
        <v/>
      </c>
      <c r="H319" s="25">
        <f>IF(COUNTA($A319:$F319)=0,"",COUNTA($A319:$F319))</f>
        <v/>
      </c>
    </row>
    <row r="320">
      <c r="A320" s="24" t="n"/>
      <c r="B320" s="18" t="n"/>
      <c r="C320" s="18" t="n"/>
      <c r="D320" s="18" t="n"/>
      <c r="E320" s="19" t="n"/>
      <c r="F320" s="14" t="n"/>
      <c r="G320" s="20">
        <f>IF(COUNTA($A320:$F320)=0,"",IF($A320="","Falta a data",IF(NOT(ISNUMBER($A320)),"Data inválida: use 25/10/2026",IF($F320="","Falta o valor",IF(NOT(ISNUMBER($F320)),"Valor inválido: só números",IF($F320&lt;0,"Valor negativo: lance sem sinal e escolha o tipo",IF($E320="","Falta o tipo",IF($C320="","Sem categoria",IF(ISNA(MATCH($C320,'Configuração'!$B$12:$B$41,0)),"Categoria fora da lista",IF(INDEX('Configuração'!$C$12:$C$41,MATCH($C320,'Configuração'!$B$12:$B$41,0))&lt;&gt;$E320,"Tipo diferente do da categoria",IF(YEAR($A320)&lt;&gt;AnoPlanilha,"Fora do ano da planilha","OK")))))))))))</f>
        <v/>
      </c>
      <c r="H320" s="25">
        <f>IF(COUNTA($A320:$F320)=0,"",COUNTA($A320:$F320))</f>
        <v/>
      </c>
    </row>
    <row r="321">
      <c r="A321" s="24" t="n"/>
      <c r="B321" s="18" t="n"/>
      <c r="C321" s="18" t="n"/>
      <c r="D321" s="18" t="n"/>
      <c r="E321" s="19" t="n"/>
      <c r="F321" s="14" t="n"/>
      <c r="G321" s="20">
        <f>IF(COUNTA($A321:$F321)=0,"",IF($A321="","Falta a data",IF(NOT(ISNUMBER($A321)),"Data inválida: use 25/10/2026",IF($F321="","Falta o valor",IF(NOT(ISNUMBER($F321)),"Valor inválido: só números",IF($F321&lt;0,"Valor negativo: lance sem sinal e escolha o tipo",IF($E321="","Falta o tipo",IF($C321="","Sem categoria",IF(ISNA(MATCH($C321,'Configuração'!$B$12:$B$41,0)),"Categoria fora da lista",IF(INDEX('Configuração'!$C$12:$C$41,MATCH($C321,'Configuração'!$B$12:$B$41,0))&lt;&gt;$E321,"Tipo diferente do da categoria",IF(YEAR($A321)&lt;&gt;AnoPlanilha,"Fora do ano da planilha","OK")))))))))))</f>
        <v/>
      </c>
      <c r="H321" s="25">
        <f>IF(COUNTA($A321:$F321)=0,"",COUNTA($A321:$F321))</f>
        <v/>
      </c>
    </row>
    <row r="322">
      <c r="A322" s="24" t="n"/>
      <c r="B322" s="18" t="n"/>
      <c r="C322" s="18" t="n"/>
      <c r="D322" s="18" t="n"/>
      <c r="E322" s="19" t="n"/>
      <c r="F322" s="14" t="n"/>
      <c r="G322" s="20">
        <f>IF(COUNTA($A322:$F322)=0,"",IF($A322="","Falta a data",IF(NOT(ISNUMBER($A322)),"Data inválida: use 25/10/2026",IF($F322="","Falta o valor",IF(NOT(ISNUMBER($F322)),"Valor inválido: só números",IF($F322&lt;0,"Valor negativo: lance sem sinal e escolha o tipo",IF($E322="","Falta o tipo",IF($C322="","Sem categoria",IF(ISNA(MATCH($C322,'Configuração'!$B$12:$B$41,0)),"Categoria fora da lista",IF(INDEX('Configuração'!$C$12:$C$41,MATCH($C322,'Configuração'!$B$12:$B$41,0))&lt;&gt;$E322,"Tipo diferente do da categoria",IF(YEAR($A322)&lt;&gt;AnoPlanilha,"Fora do ano da planilha","OK")))))))))))</f>
        <v/>
      </c>
      <c r="H322" s="25">
        <f>IF(COUNTA($A322:$F322)=0,"",COUNTA($A322:$F322))</f>
        <v/>
      </c>
    </row>
    <row r="323">
      <c r="A323" s="24" t="n"/>
      <c r="B323" s="18" t="n"/>
      <c r="C323" s="18" t="n"/>
      <c r="D323" s="18" t="n"/>
      <c r="E323" s="19" t="n"/>
      <c r="F323" s="14" t="n"/>
      <c r="G323" s="20">
        <f>IF(COUNTA($A323:$F323)=0,"",IF($A323="","Falta a data",IF(NOT(ISNUMBER($A323)),"Data inválida: use 25/10/2026",IF($F323="","Falta o valor",IF(NOT(ISNUMBER($F323)),"Valor inválido: só números",IF($F323&lt;0,"Valor negativo: lance sem sinal e escolha o tipo",IF($E323="","Falta o tipo",IF($C323="","Sem categoria",IF(ISNA(MATCH($C323,'Configuração'!$B$12:$B$41,0)),"Categoria fora da lista",IF(INDEX('Configuração'!$C$12:$C$41,MATCH($C323,'Configuração'!$B$12:$B$41,0))&lt;&gt;$E323,"Tipo diferente do da categoria",IF(YEAR($A323)&lt;&gt;AnoPlanilha,"Fora do ano da planilha","OK")))))))))))</f>
        <v/>
      </c>
      <c r="H323" s="25">
        <f>IF(COUNTA($A323:$F323)=0,"",COUNTA($A323:$F323))</f>
        <v/>
      </c>
    </row>
    <row r="324">
      <c r="A324" s="24" t="n"/>
      <c r="B324" s="18" t="n"/>
      <c r="C324" s="18" t="n"/>
      <c r="D324" s="18" t="n"/>
      <c r="E324" s="19" t="n"/>
      <c r="F324" s="14" t="n"/>
      <c r="G324" s="20">
        <f>IF(COUNTA($A324:$F324)=0,"",IF($A324="","Falta a data",IF(NOT(ISNUMBER($A324)),"Data inválida: use 25/10/2026",IF($F324="","Falta o valor",IF(NOT(ISNUMBER($F324)),"Valor inválido: só números",IF($F324&lt;0,"Valor negativo: lance sem sinal e escolha o tipo",IF($E324="","Falta o tipo",IF($C324="","Sem categoria",IF(ISNA(MATCH($C324,'Configuração'!$B$12:$B$41,0)),"Categoria fora da lista",IF(INDEX('Configuração'!$C$12:$C$41,MATCH($C324,'Configuração'!$B$12:$B$41,0))&lt;&gt;$E324,"Tipo diferente do da categoria",IF(YEAR($A324)&lt;&gt;AnoPlanilha,"Fora do ano da planilha","OK")))))))))))</f>
        <v/>
      </c>
      <c r="H324" s="25">
        <f>IF(COUNTA($A324:$F324)=0,"",COUNTA($A324:$F324))</f>
        <v/>
      </c>
    </row>
    <row r="325">
      <c r="A325" s="24" t="n"/>
      <c r="B325" s="18" t="n"/>
      <c r="C325" s="18" t="n"/>
      <c r="D325" s="18" t="n"/>
      <c r="E325" s="19" t="n"/>
      <c r="F325" s="14" t="n"/>
      <c r="G325" s="20">
        <f>IF(COUNTA($A325:$F325)=0,"",IF($A325="","Falta a data",IF(NOT(ISNUMBER($A325)),"Data inválida: use 25/10/2026",IF($F325="","Falta o valor",IF(NOT(ISNUMBER($F325)),"Valor inválido: só números",IF($F325&lt;0,"Valor negativo: lance sem sinal e escolha o tipo",IF($E325="","Falta o tipo",IF($C325="","Sem categoria",IF(ISNA(MATCH($C325,'Configuração'!$B$12:$B$41,0)),"Categoria fora da lista",IF(INDEX('Configuração'!$C$12:$C$41,MATCH($C325,'Configuração'!$B$12:$B$41,0))&lt;&gt;$E325,"Tipo diferente do da categoria",IF(YEAR($A325)&lt;&gt;AnoPlanilha,"Fora do ano da planilha","OK")))))))))))</f>
        <v/>
      </c>
      <c r="H325" s="25">
        <f>IF(COUNTA($A325:$F325)=0,"",COUNTA($A325:$F325))</f>
        <v/>
      </c>
    </row>
    <row r="326">
      <c r="A326" s="24" t="n"/>
      <c r="B326" s="18" t="n"/>
      <c r="C326" s="18" t="n"/>
      <c r="D326" s="18" t="n"/>
      <c r="E326" s="19" t="n"/>
      <c r="F326" s="14" t="n"/>
      <c r="G326" s="20">
        <f>IF(COUNTA($A326:$F326)=0,"",IF($A326="","Falta a data",IF(NOT(ISNUMBER($A326)),"Data inválida: use 25/10/2026",IF($F326="","Falta o valor",IF(NOT(ISNUMBER($F326)),"Valor inválido: só números",IF($F326&lt;0,"Valor negativo: lance sem sinal e escolha o tipo",IF($E326="","Falta o tipo",IF($C326="","Sem categoria",IF(ISNA(MATCH($C326,'Configuração'!$B$12:$B$41,0)),"Categoria fora da lista",IF(INDEX('Configuração'!$C$12:$C$41,MATCH($C326,'Configuração'!$B$12:$B$41,0))&lt;&gt;$E326,"Tipo diferente do da categoria",IF(YEAR($A326)&lt;&gt;AnoPlanilha,"Fora do ano da planilha","OK")))))))))))</f>
        <v/>
      </c>
      <c r="H326" s="25">
        <f>IF(COUNTA($A326:$F326)=0,"",COUNTA($A326:$F326))</f>
        <v/>
      </c>
    </row>
    <row r="327">
      <c r="A327" s="24" t="n"/>
      <c r="B327" s="18" t="n"/>
      <c r="C327" s="18" t="n"/>
      <c r="D327" s="18" t="n"/>
      <c r="E327" s="19" t="n"/>
      <c r="F327" s="14" t="n"/>
      <c r="G327" s="20">
        <f>IF(COUNTA($A327:$F327)=0,"",IF($A327="","Falta a data",IF(NOT(ISNUMBER($A327)),"Data inválida: use 25/10/2026",IF($F327="","Falta o valor",IF(NOT(ISNUMBER($F327)),"Valor inválido: só números",IF($F327&lt;0,"Valor negativo: lance sem sinal e escolha o tipo",IF($E327="","Falta o tipo",IF($C327="","Sem categoria",IF(ISNA(MATCH($C327,'Configuração'!$B$12:$B$41,0)),"Categoria fora da lista",IF(INDEX('Configuração'!$C$12:$C$41,MATCH($C327,'Configuração'!$B$12:$B$41,0))&lt;&gt;$E327,"Tipo diferente do da categoria",IF(YEAR($A327)&lt;&gt;AnoPlanilha,"Fora do ano da planilha","OK")))))))))))</f>
        <v/>
      </c>
      <c r="H327" s="25">
        <f>IF(COUNTA($A327:$F327)=0,"",COUNTA($A327:$F327))</f>
        <v/>
      </c>
    </row>
    <row r="328">
      <c r="A328" s="24" t="n"/>
      <c r="B328" s="18" t="n"/>
      <c r="C328" s="18" t="n"/>
      <c r="D328" s="18" t="n"/>
      <c r="E328" s="19" t="n"/>
      <c r="F328" s="14" t="n"/>
      <c r="G328" s="20">
        <f>IF(COUNTA($A328:$F328)=0,"",IF($A328="","Falta a data",IF(NOT(ISNUMBER($A328)),"Data inválida: use 25/10/2026",IF($F328="","Falta o valor",IF(NOT(ISNUMBER($F328)),"Valor inválido: só números",IF($F328&lt;0,"Valor negativo: lance sem sinal e escolha o tipo",IF($E328="","Falta o tipo",IF($C328="","Sem categoria",IF(ISNA(MATCH($C328,'Configuração'!$B$12:$B$41,0)),"Categoria fora da lista",IF(INDEX('Configuração'!$C$12:$C$41,MATCH($C328,'Configuração'!$B$12:$B$41,0))&lt;&gt;$E328,"Tipo diferente do da categoria",IF(YEAR($A328)&lt;&gt;AnoPlanilha,"Fora do ano da planilha","OK")))))))))))</f>
        <v/>
      </c>
      <c r="H328" s="25">
        <f>IF(COUNTA($A328:$F328)=0,"",COUNTA($A328:$F328))</f>
        <v/>
      </c>
    </row>
    <row r="329">
      <c r="A329" s="24" t="n"/>
      <c r="B329" s="18" t="n"/>
      <c r="C329" s="18" t="n"/>
      <c r="D329" s="18" t="n"/>
      <c r="E329" s="19" t="n"/>
      <c r="F329" s="14" t="n"/>
      <c r="G329" s="20">
        <f>IF(COUNTA($A329:$F329)=0,"",IF($A329="","Falta a data",IF(NOT(ISNUMBER($A329)),"Data inválida: use 25/10/2026",IF($F329="","Falta o valor",IF(NOT(ISNUMBER($F329)),"Valor inválido: só números",IF($F329&lt;0,"Valor negativo: lance sem sinal e escolha o tipo",IF($E329="","Falta o tipo",IF($C329="","Sem categoria",IF(ISNA(MATCH($C329,'Configuração'!$B$12:$B$41,0)),"Categoria fora da lista",IF(INDEX('Configuração'!$C$12:$C$41,MATCH($C329,'Configuração'!$B$12:$B$41,0))&lt;&gt;$E329,"Tipo diferente do da categoria",IF(YEAR($A329)&lt;&gt;AnoPlanilha,"Fora do ano da planilha","OK")))))))))))</f>
        <v/>
      </c>
      <c r="H329" s="25">
        <f>IF(COUNTA($A329:$F329)=0,"",COUNTA($A329:$F329))</f>
        <v/>
      </c>
    </row>
    <row r="330">
      <c r="A330" s="24" t="n"/>
      <c r="B330" s="18" t="n"/>
      <c r="C330" s="18" t="n"/>
      <c r="D330" s="18" t="n"/>
      <c r="E330" s="19" t="n"/>
      <c r="F330" s="14" t="n"/>
      <c r="G330" s="20">
        <f>IF(COUNTA($A330:$F330)=0,"",IF($A330="","Falta a data",IF(NOT(ISNUMBER($A330)),"Data inválida: use 25/10/2026",IF($F330="","Falta o valor",IF(NOT(ISNUMBER($F330)),"Valor inválido: só números",IF($F330&lt;0,"Valor negativo: lance sem sinal e escolha o tipo",IF($E330="","Falta o tipo",IF($C330="","Sem categoria",IF(ISNA(MATCH($C330,'Configuração'!$B$12:$B$41,0)),"Categoria fora da lista",IF(INDEX('Configuração'!$C$12:$C$41,MATCH($C330,'Configuração'!$B$12:$B$41,0))&lt;&gt;$E330,"Tipo diferente do da categoria",IF(YEAR($A330)&lt;&gt;AnoPlanilha,"Fora do ano da planilha","OK")))))))))))</f>
        <v/>
      </c>
      <c r="H330" s="25">
        <f>IF(COUNTA($A330:$F330)=0,"",COUNTA($A330:$F330))</f>
        <v/>
      </c>
    </row>
    <row r="331">
      <c r="A331" s="24" t="n"/>
      <c r="B331" s="18" t="n"/>
      <c r="C331" s="18" t="n"/>
      <c r="D331" s="18" t="n"/>
      <c r="E331" s="19" t="n"/>
      <c r="F331" s="14" t="n"/>
      <c r="G331" s="20">
        <f>IF(COUNTA($A331:$F331)=0,"",IF($A331="","Falta a data",IF(NOT(ISNUMBER($A331)),"Data inválida: use 25/10/2026",IF($F331="","Falta o valor",IF(NOT(ISNUMBER($F331)),"Valor inválido: só números",IF($F331&lt;0,"Valor negativo: lance sem sinal e escolha o tipo",IF($E331="","Falta o tipo",IF($C331="","Sem categoria",IF(ISNA(MATCH($C331,'Configuração'!$B$12:$B$41,0)),"Categoria fora da lista",IF(INDEX('Configuração'!$C$12:$C$41,MATCH($C331,'Configuração'!$B$12:$B$41,0))&lt;&gt;$E331,"Tipo diferente do da categoria",IF(YEAR($A331)&lt;&gt;AnoPlanilha,"Fora do ano da planilha","OK")))))))))))</f>
        <v/>
      </c>
      <c r="H331" s="25">
        <f>IF(COUNTA($A331:$F331)=0,"",COUNTA($A331:$F331))</f>
        <v/>
      </c>
    </row>
    <row r="332">
      <c r="A332" s="24" t="n"/>
      <c r="B332" s="18" t="n"/>
      <c r="C332" s="18" t="n"/>
      <c r="D332" s="18" t="n"/>
      <c r="E332" s="19" t="n"/>
      <c r="F332" s="14" t="n"/>
      <c r="G332" s="20">
        <f>IF(COUNTA($A332:$F332)=0,"",IF($A332="","Falta a data",IF(NOT(ISNUMBER($A332)),"Data inválida: use 25/10/2026",IF($F332="","Falta o valor",IF(NOT(ISNUMBER($F332)),"Valor inválido: só números",IF($F332&lt;0,"Valor negativo: lance sem sinal e escolha o tipo",IF($E332="","Falta o tipo",IF($C332="","Sem categoria",IF(ISNA(MATCH($C332,'Configuração'!$B$12:$B$41,0)),"Categoria fora da lista",IF(INDEX('Configuração'!$C$12:$C$41,MATCH($C332,'Configuração'!$B$12:$B$41,0))&lt;&gt;$E332,"Tipo diferente do da categoria",IF(YEAR($A332)&lt;&gt;AnoPlanilha,"Fora do ano da planilha","OK")))))))))))</f>
        <v/>
      </c>
      <c r="H332" s="25">
        <f>IF(COUNTA($A332:$F332)=0,"",COUNTA($A332:$F332))</f>
        <v/>
      </c>
    </row>
    <row r="333">
      <c r="A333" s="24" t="n"/>
      <c r="B333" s="18" t="n"/>
      <c r="C333" s="18" t="n"/>
      <c r="D333" s="18" t="n"/>
      <c r="E333" s="19" t="n"/>
      <c r="F333" s="14" t="n"/>
      <c r="G333" s="20">
        <f>IF(COUNTA($A333:$F333)=0,"",IF($A333="","Falta a data",IF(NOT(ISNUMBER($A333)),"Data inválida: use 25/10/2026",IF($F333="","Falta o valor",IF(NOT(ISNUMBER($F333)),"Valor inválido: só números",IF($F333&lt;0,"Valor negativo: lance sem sinal e escolha o tipo",IF($E333="","Falta o tipo",IF($C333="","Sem categoria",IF(ISNA(MATCH($C333,'Configuração'!$B$12:$B$41,0)),"Categoria fora da lista",IF(INDEX('Configuração'!$C$12:$C$41,MATCH($C333,'Configuração'!$B$12:$B$41,0))&lt;&gt;$E333,"Tipo diferente do da categoria",IF(YEAR($A333)&lt;&gt;AnoPlanilha,"Fora do ano da planilha","OK")))))))))))</f>
        <v/>
      </c>
      <c r="H333" s="25">
        <f>IF(COUNTA($A333:$F333)=0,"",COUNTA($A333:$F333))</f>
        <v/>
      </c>
    </row>
    <row r="334">
      <c r="A334" s="24" t="n"/>
      <c r="B334" s="18" t="n"/>
      <c r="C334" s="18" t="n"/>
      <c r="D334" s="18" t="n"/>
      <c r="E334" s="19" t="n"/>
      <c r="F334" s="14" t="n"/>
      <c r="G334" s="20">
        <f>IF(COUNTA($A334:$F334)=0,"",IF($A334="","Falta a data",IF(NOT(ISNUMBER($A334)),"Data inválida: use 25/10/2026",IF($F334="","Falta o valor",IF(NOT(ISNUMBER($F334)),"Valor inválido: só números",IF($F334&lt;0,"Valor negativo: lance sem sinal e escolha o tipo",IF($E334="","Falta o tipo",IF($C334="","Sem categoria",IF(ISNA(MATCH($C334,'Configuração'!$B$12:$B$41,0)),"Categoria fora da lista",IF(INDEX('Configuração'!$C$12:$C$41,MATCH($C334,'Configuração'!$B$12:$B$41,0))&lt;&gt;$E334,"Tipo diferente do da categoria",IF(YEAR($A334)&lt;&gt;AnoPlanilha,"Fora do ano da planilha","OK")))))))))))</f>
        <v/>
      </c>
      <c r="H334" s="25">
        <f>IF(COUNTA($A334:$F334)=0,"",COUNTA($A334:$F334))</f>
        <v/>
      </c>
    </row>
    <row r="335">
      <c r="A335" s="24" t="n"/>
      <c r="B335" s="18" t="n"/>
      <c r="C335" s="18" t="n"/>
      <c r="D335" s="18" t="n"/>
      <c r="E335" s="19" t="n"/>
      <c r="F335" s="14" t="n"/>
      <c r="G335" s="20">
        <f>IF(COUNTA($A335:$F335)=0,"",IF($A335="","Falta a data",IF(NOT(ISNUMBER($A335)),"Data inválida: use 25/10/2026",IF($F335="","Falta o valor",IF(NOT(ISNUMBER($F335)),"Valor inválido: só números",IF($F335&lt;0,"Valor negativo: lance sem sinal e escolha o tipo",IF($E335="","Falta o tipo",IF($C335="","Sem categoria",IF(ISNA(MATCH($C335,'Configuração'!$B$12:$B$41,0)),"Categoria fora da lista",IF(INDEX('Configuração'!$C$12:$C$41,MATCH($C335,'Configuração'!$B$12:$B$41,0))&lt;&gt;$E335,"Tipo diferente do da categoria",IF(YEAR($A335)&lt;&gt;AnoPlanilha,"Fora do ano da planilha","OK")))))))))))</f>
        <v/>
      </c>
      <c r="H335" s="25">
        <f>IF(COUNTA($A335:$F335)=0,"",COUNTA($A335:$F335))</f>
        <v/>
      </c>
    </row>
    <row r="336">
      <c r="A336" s="24" t="n"/>
      <c r="B336" s="18" t="n"/>
      <c r="C336" s="18" t="n"/>
      <c r="D336" s="18" t="n"/>
      <c r="E336" s="19" t="n"/>
      <c r="F336" s="14" t="n"/>
      <c r="G336" s="20">
        <f>IF(COUNTA($A336:$F336)=0,"",IF($A336="","Falta a data",IF(NOT(ISNUMBER($A336)),"Data inválida: use 25/10/2026",IF($F336="","Falta o valor",IF(NOT(ISNUMBER($F336)),"Valor inválido: só números",IF($F336&lt;0,"Valor negativo: lance sem sinal e escolha o tipo",IF($E336="","Falta o tipo",IF($C336="","Sem categoria",IF(ISNA(MATCH($C336,'Configuração'!$B$12:$B$41,0)),"Categoria fora da lista",IF(INDEX('Configuração'!$C$12:$C$41,MATCH($C336,'Configuração'!$B$12:$B$41,0))&lt;&gt;$E336,"Tipo diferente do da categoria",IF(YEAR($A336)&lt;&gt;AnoPlanilha,"Fora do ano da planilha","OK")))))))))))</f>
        <v/>
      </c>
      <c r="H336" s="25">
        <f>IF(COUNTA($A336:$F336)=0,"",COUNTA($A336:$F336))</f>
        <v/>
      </c>
    </row>
    <row r="337">
      <c r="A337" s="24" t="n"/>
      <c r="B337" s="18" t="n"/>
      <c r="C337" s="18" t="n"/>
      <c r="D337" s="18" t="n"/>
      <c r="E337" s="19" t="n"/>
      <c r="F337" s="14" t="n"/>
      <c r="G337" s="20">
        <f>IF(COUNTA($A337:$F337)=0,"",IF($A337="","Falta a data",IF(NOT(ISNUMBER($A337)),"Data inválida: use 25/10/2026",IF($F337="","Falta o valor",IF(NOT(ISNUMBER($F337)),"Valor inválido: só números",IF($F337&lt;0,"Valor negativo: lance sem sinal e escolha o tipo",IF($E337="","Falta o tipo",IF($C337="","Sem categoria",IF(ISNA(MATCH($C337,'Configuração'!$B$12:$B$41,0)),"Categoria fora da lista",IF(INDEX('Configuração'!$C$12:$C$41,MATCH($C337,'Configuração'!$B$12:$B$41,0))&lt;&gt;$E337,"Tipo diferente do da categoria",IF(YEAR($A337)&lt;&gt;AnoPlanilha,"Fora do ano da planilha","OK")))))))))))</f>
        <v/>
      </c>
      <c r="H337" s="25">
        <f>IF(COUNTA($A337:$F337)=0,"",COUNTA($A337:$F337))</f>
        <v/>
      </c>
    </row>
    <row r="338">
      <c r="A338" s="24" t="n"/>
      <c r="B338" s="18" t="n"/>
      <c r="C338" s="18" t="n"/>
      <c r="D338" s="18" t="n"/>
      <c r="E338" s="19" t="n"/>
      <c r="F338" s="14" t="n"/>
      <c r="G338" s="20">
        <f>IF(COUNTA($A338:$F338)=0,"",IF($A338="","Falta a data",IF(NOT(ISNUMBER($A338)),"Data inválida: use 25/10/2026",IF($F338="","Falta o valor",IF(NOT(ISNUMBER($F338)),"Valor inválido: só números",IF($F338&lt;0,"Valor negativo: lance sem sinal e escolha o tipo",IF($E338="","Falta o tipo",IF($C338="","Sem categoria",IF(ISNA(MATCH($C338,'Configuração'!$B$12:$B$41,0)),"Categoria fora da lista",IF(INDEX('Configuração'!$C$12:$C$41,MATCH($C338,'Configuração'!$B$12:$B$41,0))&lt;&gt;$E338,"Tipo diferente do da categoria",IF(YEAR($A338)&lt;&gt;AnoPlanilha,"Fora do ano da planilha","OK")))))))))))</f>
        <v/>
      </c>
      <c r="H338" s="25">
        <f>IF(COUNTA($A338:$F338)=0,"",COUNTA($A338:$F338))</f>
        <v/>
      </c>
    </row>
    <row r="339">
      <c r="A339" s="24" t="n"/>
      <c r="B339" s="18" t="n"/>
      <c r="C339" s="18" t="n"/>
      <c r="D339" s="18" t="n"/>
      <c r="E339" s="19" t="n"/>
      <c r="F339" s="14" t="n"/>
      <c r="G339" s="20">
        <f>IF(COUNTA($A339:$F339)=0,"",IF($A339="","Falta a data",IF(NOT(ISNUMBER($A339)),"Data inválida: use 25/10/2026",IF($F339="","Falta o valor",IF(NOT(ISNUMBER($F339)),"Valor inválido: só números",IF($F339&lt;0,"Valor negativo: lance sem sinal e escolha o tipo",IF($E339="","Falta o tipo",IF($C339="","Sem categoria",IF(ISNA(MATCH($C339,'Configuração'!$B$12:$B$41,0)),"Categoria fora da lista",IF(INDEX('Configuração'!$C$12:$C$41,MATCH($C339,'Configuração'!$B$12:$B$41,0))&lt;&gt;$E339,"Tipo diferente do da categoria",IF(YEAR($A339)&lt;&gt;AnoPlanilha,"Fora do ano da planilha","OK")))))))))))</f>
        <v/>
      </c>
      <c r="H339" s="25">
        <f>IF(COUNTA($A339:$F339)=0,"",COUNTA($A339:$F339))</f>
        <v/>
      </c>
    </row>
    <row r="340">
      <c r="A340" s="24" t="n"/>
      <c r="B340" s="18" t="n"/>
      <c r="C340" s="18" t="n"/>
      <c r="D340" s="18" t="n"/>
      <c r="E340" s="19" t="n"/>
      <c r="F340" s="14" t="n"/>
      <c r="G340" s="20">
        <f>IF(COUNTA($A340:$F340)=0,"",IF($A340="","Falta a data",IF(NOT(ISNUMBER($A340)),"Data inválida: use 25/10/2026",IF($F340="","Falta o valor",IF(NOT(ISNUMBER($F340)),"Valor inválido: só números",IF($F340&lt;0,"Valor negativo: lance sem sinal e escolha o tipo",IF($E340="","Falta o tipo",IF($C340="","Sem categoria",IF(ISNA(MATCH($C340,'Configuração'!$B$12:$B$41,0)),"Categoria fora da lista",IF(INDEX('Configuração'!$C$12:$C$41,MATCH($C340,'Configuração'!$B$12:$B$41,0))&lt;&gt;$E340,"Tipo diferente do da categoria",IF(YEAR($A340)&lt;&gt;AnoPlanilha,"Fora do ano da planilha","OK")))))))))))</f>
        <v/>
      </c>
      <c r="H340" s="25">
        <f>IF(COUNTA($A340:$F340)=0,"",COUNTA($A340:$F340))</f>
        <v/>
      </c>
    </row>
    <row r="341">
      <c r="A341" s="24" t="n"/>
      <c r="B341" s="18" t="n"/>
      <c r="C341" s="18" t="n"/>
      <c r="D341" s="18" t="n"/>
      <c r="E341" s="19" t="n"/>
      <c r="F341" s="14" t="n"/>
      <c r="G341" s="20">
        <f>IF(COUNTA($A341:$F341)=0,"",IF($A341="","Falta a data",IF(NOT(ISNUMBER($A341)),"Data inválida: use 25/10/2026",IF($F341="","Falta o valor",IF(NOT(ISNUMBER($F341)),"Valor inválido: só números",IF($F341&lt;0,"Valor negativo: lance sem sinal e escolha o tipo",IF($E341="","Falta o tipo",IF($C341="","Sem categoria",IF(ISNA(MATCH($C341,'Configuração'!$B$12:$B$41,0)),"Categoria fora da lista",IF(INDEX('Configuração'!$C$12:$C$41,MATCH($C341,'Configuração'!$B$12:$B$41,0))&lt;&gt;$E341,"Tipo diferente do da categoria",IF(YEAR($A341)&lt;&gt;AnoPlanilha,"Fora do ano da planilha","OK")))))))))))</f>
        <v/>
      </c>
      <c r="H341" s="25">
        <f>IF(COUNTA($A341:$F341)=0,"",COUNTA($A341:$F341))</f>
        <v/>
      </c>
    </row>
    <row r="342">
      <c r="A342" s="24" t="n"/>
      <c r="B342" s="18" t="n"/>
      <c r="C342" s="18" t="n"/>
      <c r="D342" s="18" t="n"/>
      <c r="E342" s="19" t="n"/>
      <c r="F342" s="14" t="n"/>
      <c r="G342" s="20">
        <f>IF(COUNTA($A342:$F342)=0,"",IF($A342="","Falta a data",IF(NOT(ISNUMBER($A342)),"Data inválida: use 25/10/2026",IF($F342="","Falta o valor",IF(NOT(ISNUMBER($F342)),"Valor inválido: só números",IF($F342&lt;0,"Valor negativo: lance sem sinal e escolha o tipo",IF($E342="","Falta o tipo",IF($C342="","Sem categoria",IF(ISNA(MATCH($C342,'Configuração'!$B$12:$B$41,0)),"Categoria fora da lista",IF(INDEX('Configuração'!$C$12:$C$41,MATCH($C342,'Configuração'!$B$12:$B$41,0))&lt;&gt;$E342,"Tipo diferente do da categoria",IF(YEAR($A342)&lt;&gt;AnoPlanilha,"Fora do ano da planilha","OK")))))))))))</f>
        <v/>
      </c>
      <c r="H342" s="25">
        <f>IF(COUNTA($A342:$F342)=0,"",COUNTA($A342:$F342))</f>
        <v/>
      </c>
    </row>
    <row r="343">
      <c r="A343" s="24" t="n"/>
      <c r="B343" s="18" t="n"/>
      <c r="C343" s="18" t="n"/>
      <c r="D343" s="18" t="n"/>
      <c r="E343" s="19" t="n"/>
      <c r="F343" s="14" t="n"/>
      <c r="G343" s="20">
        <f>IF(COUNTA($A343:$F343)=0,"",IF($A343="","Falta a data",IF(NOT(ISNUMBER($A343)),"Data inválida: use 25/10/2026",IF($F343="","Falta o valor",IF(NOT(ISNUMBER($F343)),"Valor inválido: só números",IF($F343&lt;0,"Valor negativo: lance sem sinal e escolha o tipo",IF($E343="","Falta o tipo",IF($C343="","Sem categoria",IF(ISNA(MATCH($C343,'Configuração'!$B$12:$B$41,0)),"Categoria fora da lista",IF(INDEX('Configuração'!$C$12:$C$41,MATCH($C343,'Configuração'!$B$12:$B$41,0))&lt;&gt;$E343,"Tipo diferente do da categoria",IF(YEAR($A343)&lt;&gt;AnoPlanilha,"Fora do ano da planilha","OK")))))))))))</f>
        <v/>
      </c>
      <c r="H343" s="25">
        <f>IF(COUNTA($A343:$F343)=0,"",COUNTA($A343:$F343))</f>
        <v/>
      </c>
    </row>
    <row r="344">
      <c r="A344" s="24" t="n"/>
      <c r="B344" s="18" t="n"/>
      <c r="C344" s="18" t="n"/>
      <c r="D344" s="18" t="n"/>
      <c r="E344" s="19" t="n"/>
      <c r="F344" s="14" t="n"/>
      <c r="G344" s="20">
        <f>IF(COUNTA($A344:$F344)=0,"",IF($A344="","Falta a data",IF(NOT(ISNUMBER($A344)),"Data inválida: use 25/10/2026",IF($F344="","Falta o valor",IF(NOT(ISNUMBER($F344)),"Valor inválido: só números",IF($F344&lt;0,"Valor negativo: lance sem sinal e escolha o tipo",IF($E344="","Falta o tipo",IF($C344="","Sem categoria",IF(ISNA(MATCH($C344,'Configuração'!$B$12:$B$41,0)),"Categoria fora da lista",IF(INDEX('Configuração'!$C$12:$C$41,MATCH($C344,'Configuração'!$B$12:$B$41,0))&lt;&gt;$E344,"Tipo diferente do da categoria",IF(YEAR($A344)&lt;&gt;AnoPlanilha,"Fora do ano da planilha","OK")))))))))))</f>
        <v/>
      </c>
      <c r="H344" s="25">
        <f>IF(COUNTA($A344:$F344)=0,"",COUNTA($A344:$F344))</f>
        <v/>
      </c>
    </row>
    <row r="345">
      <c r="A345" s="24" t="n"/>
      <c r="B345" s="18" t="n"/>
      <c r="C345" s="18" t="n"/>
      <c r="D345" s="18" t="n"/>
      <c r="E345" s="19" t="n"/>
      <c r="F345" s="14" t="n"/>
      <c r="G345" s="20">
        <f>IF(COUNTA($A345:$F345)=0,"",IF($A345="","Falta a data",IF(NOT(ISNUMBER($A345)),"Data inválida: use 25/10/2026",IF($F345="","Falta o valor",IF(NOT(ISNUMBER($F345)),"Valor inválido: só números",IF($F345&lt;0,"Valor negativo: lance sem sinal e escolha o tipo",IF($E345="","Falta o tipo",IF($C345="","Sem categoria",IF(ISNA(MATCH($C345,'Configuração'!$B$12:$B$41,0)),"Categoria fora da lista",IF(INDEX('Configuração'!$C$12:$C$41,MATCH($C345,'Configuração'!$B$12:$B$41,0))&lt;&gt;$E345,"Tipo diferente do da categoria",IF(YEAR($A345)&lt;&gt;AnoPlanilha,"Fora do ano da planilha","OK")))))))))))</f>
        <v/>
      </c>
      <c r="H345" s="25">
        <f>IF(COUNTA($A345:$F345)=0,"",COUNTA($A345:$F345))</f>
        <v/>
      </c>
    </row>
    <row r="346">
      <c r="A346" s="24" t="n"/>
      <c r="B346" s="18" t="n"/>
      <c r="C346" s="18" t="n"/>
      <c r="D346" s="18" t="n"/>
      <c r="E346" s="19" t="n"/>
      <c r="F346" s="14" t="n"/>
      <c r="G346" s="20">
        <f>IF(COUNTA($A346:$F346)=0,"",IF($A346="","Falta a data",IF(NOT(ISNUMBER($A346)),"Data inválida: use 25/10/2026",IF($F346="","Falta o valor",IF(NOT(ISNUMBER($F346)),"Valor inválido: só números",IF($F346&lt;0,"Valor negativo: lance sem sinal e escolha o tipo",IF($E346="","Falta o tipo",IF($C346="","Sem categoria",IF(ISNA(MATCH($C346,'Configuração'!$B$12:$B$41,0)),"Categoria fora da lista",IF(INDEX('Configuração'!$C$12:$C$41,MATCH($C346,'Configuração'!$B$12:$B$41,0))&lt;&gt;$E346,"Tipo diferente do da categoria",IF(YEAR($A346)&lt;&gt;AnoPlanilha,"Fora do ano da planilha","OK")))))))))))</f>
        <v/>
      </c>
      <c r="H346" s="25">
        <f>IF(COUNTA($A346:$F346)=0,"",COUNTA($A346:$F346))</f>
        <v/>
      </c>
    </row>
    <row r="347">
      <c r="A347" s="24" t="n"/>
      <c r="B347" s="18" t="n"/>
      <c r="C347" s="18" t="n"/>
      <c r="D347" s="18" t="n"/>
      <c r="E347" s="19" t="n"/>
      <c r="F347" s="14" t="n"/>
      <c r="G347" s="20">
        <f>IF(COUNTA($A347:$F347)=0,"",IF($A347="","Falta a data",IF(NOT(ISNUMBER($A347)),"Data inválida: use 25/10/2026",IF($F347="","Falta o valor",IF(NOT(ISNUMBER($F347)),"Valor inválido: só números",IF($F347&lt;0,"Valor negativo: lance sem sinal e escolha o tipo",IF($E347="","Falta o tipo",IF($C347="","Sem categoria",IF(ISNA(MATCH($C347,'Configuração'!$B$12:$B$41,0)),"Categoria fora da lista",IF(INDEX('Configuração'!$C$12:$C$41,MATCH($C347,'Configuração'!$B$12:$B$41,0))&lt;&gt;$E347,"Tipo diferente do da categoria",IF(YEAR($A347)&lt;&gt;AnoPlanilha,"Fora do ano da planilha","OK")))))))))))</f>
        <v/>
      </c>
      <c r="H347" s="25">
        <f>IF(COUNTA($A347:$F347)=0,"",COUNTA($A347:$F347))</f>
        <v/>
      </c>
    </row>
    <row r="348">
      <c r="A348" s="24" t="n"/>
      <c r="B348" s="18" t="n"/>
      <c r="C348" s="18" t="n"/>
      <c r="D348" s="18" t="n"/>
      <c r="E348" s="19" t="n"/>
      <c r="F348" s="14" t="n"/>
      <c r="G348" s="20">
        <f>IF(COUNTA($A348:$F348)=0,"",IF($A348="","Falta a data",IF(NOT(ISNUMBER($A348)),"Data inválida: use 25/10/2026",IF($F348="","Falta o valor",IF(NOT(ISNUMBER($F348)),"Valor inválido: só números",IF($F348&lt;0,"Valor negativo: lance sem sinal e escolha o tipo",IF($E348="","Falta o tipo",IF($C348="","Sem categoria",IF(ISNA(MATCH($C348,'Configuração'!$B$12:$B$41,0)),"Categoria fora da lista",IF(INDEX('Configuração'!$C$12:$C$41,MATCH($C348,'Configuração'!$B$12:$B$41,0))&lt;&gt;$E348,"Tipo diferente do da categoria",IF(YEAR($A348)&lt;&gt;AnoPlanilha,"Fora do ano da planilha","OK")))))))))))</f>
        <v/>
      </c>
      <c r="H348" s="25">
        <f>IF(COUNTA($A348:$F348)=0,"",COUNTA($A348:$F348))</f>
        <v/>
      </c>
    </row>
    <row r="349">
      <c r="A349" s="24" t="n"/>
      <c r="B349" s="18" t="n"/>
      <c r="C349" s="18" t="n"/>
      <c r="D349" s="18" t="n"/>
      <c r="E349" s="19" t="n"/>
      <c r="F349" s="14" t="n"/>
      <c r="G349" s="20">
        <f>IF(COUNTA($A349:$F349)=0,"",IF($A349="","Falta a data",IF(NOT(ISNUMBER($A349)),"Data inválida: use 25/10/2026",IF($F349="","Falta o valor",IF(NOT(ISNUMBER($F349)),"Valor inválido: só números",IF($F349&lt;0,"Valor negativo: lance sem sinal e escolha o tipo",IF($E349="","Falta o tipo",IF($C349="","Sem categoria",IF(ISNA(MATCH($C349,'Configuração'!$B$12:$B$41,0)),"Categoria fora da lista",IF(INDEX('Configuração'!$C$12:$C$41,MATCH($C349,'Configuração'!$B$12:$B$41,0))&lt;&gt;$E349,"Tipo diferente do da categoria",IF(YEAR($A349)&lt;&gt;AnoPlanilha,"Fora do ano da planilha","OK")))))))))))</f>
        <v/>
      </c>
      <c r="H349" s="25">
        <f>IF(COUNTA($A349:$F349)=0,"",COUNTA($A349:$F349))</f>
        <v/>
      </c>
    </row>
    <row r="350">
      <c r="A350" s="24" t="n"/>
      <c r="B350" s="18" t="n"/>
      <c r="C350" s="18" t="n"/>
      <c r="D350" s="18" t="n"/>
      <c r="E350" s="19" t="n"/>
      <c r="F350" s="14" t="n"/>
      <c r="G350" s="20">
        <f>IF(COUNTA($A350:$F350)=0,"",IF($A350="","Falta a data",IF(NOT(ISNUMBER($A350)),"Data inválida: use 25/10/2026",IF($F350="","Falta o valor",IF(NOT(ISNUMBER($F350)),"Valor inválido: só números",IF($F350&lt;0,"Valor negativo: lance sem sinal e escolha o tipo",IF($E350="","Falta o tipo",IF($C350="","Sem categoria",IF(ISNA(MATCH($C350,'Configuração'!$B$12:$B$41,0)),"Categoria fora da lista",IF(INDEX('Configuração'!$C$12:$C$41,MATCH($C350,'Configuração'!$B$12:$B$41,0))&lt;&gt;$E350,"Tipo diferente do da categoria",IF(YEAR($A350)&lt;&gt;AnoPlanilha,"Fora do ano da planilha","OK")))))))))))</f>
        <v/>
      </c>
      <c r="H350" s="25">
        <f>IF(COUNTA($A350:$F350)=0,"",COUNTA($A350:$F350))</f>
        <v/>
      </c>
    </row>
    <row r="351">
      <c r="A351" s="24" t="n"/>
      <c r="B351" s="18" t="n"/>
      <c r="C351" s="18" t="n"/>
      <c r="D351" s="18" t="n"/>
      <c r="E351" s="19" t="n"/>
      <c r="F351" s="14" t="n"/>
      <c r="G351" s="20">
        <f>IF(COUNTA($A351:$F351)=0,"",IF($A351="","Falta a data",IF(NOT(ISNUMBER($A351)),"Data inválida: use 25/10/2026",IF($F351="","Falta o valor",IF(NOT(ISNUMBER($F351)),"Valor inválido: só números",IF($F351&lt;0,"Valor negativo: lance sem sinal e escolha o tipo",IF($E351="","Falta o tipo",IF($C351="","Sem categoria",IF(ISNA(MATCH($C351,'Configuração'!$B$12:$B$41,0)),"Categoria fora da lista",IF(INDEX('Configuração'!$C$12:$C$41,MATCH($C351,'Configuração'!$B$12:$B$41,0))&lt;&gt;$E351,"Tipo diferente do da categoria",IF(YEAR($A351)&lt;&gt;AnoPlanilha,"Fora do ano da planilha","OK")))))))))))</f>
        <v/>
      </c>
      <c r="H351" s="25">
        <f>IF(COUNTA($A351:$F351)=0,"",COUNTA($A351:$F351))</f>
        <v/>
      </c>
    </row>
    <row r="352">
      <c r="A352" s="24" t="n"/>
      <c r="B352" s="18" t="n"/>
      <c r="C352" s="18" t="n"/>
      <c r="D352" s="18" t="n"/>
      <c r="E352" s="19" t="n"/>
      <c r="F352" s="14" t="n"/>
      <c r="G352" s="20">
        <f>IF(COUNTA($A352:$F352)=0,"",IF($A352="","Falta a data",IF(NOT(ISNUMBER($A352)),"Data inválida: use 25/10/2026",IF($F352="","Falta o valor",IF(NOT(ISNUMBER($F352)),"Valor inválido: só números",IF($F352&lt;0,"Valor negativo: lance sem sinal e escolha o tipo",IF($E352="","Falta o tipo",IF($C352="","Sem categoria",IF(ISNA(MATCH($C352,'Configuração'!$B$12:$B$41,0)),"Categoria fora da lista",IF(INDEX('Configuração'!$C$12:$C$41,MATCH($C352,'Configuração'!$B$12:$B$41,0))&lt;&gt;$E352,"Tipo diferente do da categoria",IF(YEAR($A352)&lt;&gt;AnoPlanilha,"Fora do ano da planilha","OK")))))))))))</f>
        <v/>
      </c>
      <c r="H352" s="25">
        <f>IF(COUNTA($A352:$F352)=0,"",COUNTA($A352:$F352))</f>
        <v/>
      </c>
    </row>
    <row r="353">
      <c r="A353" s="24" t="n"/>
      <c r="B353" s="18" t="n"/>
      <c r="C353" s="18" t="n"/>
      <c r="D353" s="18" t="n"/>
      <c r="E353" s="19" t="n"/>
      <c r="F353" s="14" t="n"/>
      <c r="G353" s="20">
        <f>IF(COUNTA($A353:$F353)=0,"",IF($A353="","Falta a data",IF(NOT(ISNUMBER($A353)),"Data inválida: use 25/10/2026",IF($F353="","Falta o valor",IF(NOT(ISNUMBER($F353)),"Valor inválido: só números",IF($F353&lt;0,"Valor negativo: lance sem sinal e escolha o tipo",IF($E353="","Falta o tipo",IF($C353="","Sem categoria",IF(ISNA(MATCH($C353,'Configuração'!$B$12:$B$41,0)),"Categoria fora da lista",IF(INDEX('Configuração'!$C$12:$C$41,MATCH($C353,'Configuração'!$B$12:$B$41,0))&lt;&gt;$E353,"Tipo diferente do da categoria",IF(YEAR($A353)&lt;&gt;AnoPlanilha,"Fora do ano da planilha","OK")))))))))))</f>
        <v/>
      </c>
      <c r="H353" s="25">
        <f>IF(COUNTA($A353:$F353)=0,"",COUNTA($A353:$F353))</f>
        <v/>
      </c>
    </row>
    <row r="354">
      <c r="A354" s="24" t="n"/>
      <c r="B354" s="18" t="n"/>
      <c r="C354" s="18" t="n"/>
      <c r="D354" s="18" t="n"/>
      <c r="E354" s="19" t="n"/>
      <c r="F354" s="14" t="n"/>
      <c r="G354" s="20">
        <f>IF(COUNTA($A354:$F354)=0,"",IF($A354="","Falta a data",IF(NOT(ISNUMBER($A354)),"Data inválida: use 25/10/2026",IF($F354="","Falta o valor",IF(NOT(ISNUMBER($F354)),"Valor inválido: só números",IF($F354&lt;0,"Valor negativo: lance sem sinal e escolha o tipo",IF($E354="","Falta o tipo",IF($C354="","Sem categoria",IF(ISNA(MATCH($C354,'Configuração'!$B$12:$B$41,0)),"Categoria fora da lista",IF(INDEX('Configuração'!$C$12:$C$41,MATCH($C354,'Configuração'!$B$12:$B$41,0))&lt;&gt;$E354,"Tipo diferente do da categoria",IF(YEAR($A354)&lt;&gt;AnoPlanilha,"Fora do ano da planilha","OK")))))))))))</f>
        <v/>
      </c>
      <c r="H354" s="25">
        <f>IF(COUNTA($A354:$F354)=0,"",COUNTA($A354:$F354))</f>
        <v/>
      </c>
    </row>
    <row r="355">
      <c r="A355" s="24" t="n"/>
      <c r="B355" s="18" t="n"/>
      <c r="C355" s="18" t="n"/>
      <c r="D355" s="18" t="n"/>
      <c r="E355" s="19" t="n"/>
      <c r="F355" s="14" t="n"/>
      <c r="G355" s="20">
        <f>IF(COUNTA($A355:$F355)=0,"",IF($A355="","Falta a data",IF(NOT(ISNUMBER($A355)),"Data inválida: use 25/10/2026",IF($F355="","Falta o valor",IF(NOT(ISNUMBER($F355)),"Valor inválido: só números",IF($F355&lt;0,"Valor negativo: lance sem sinal e escolha o tipo",IF($E355="","Falta o tipo",IF($C355="","Sem categoria",IF(ISNA(MATCH($C355,'Configuração'!$B$12:$B$41,0)),"Categoria fora da lista",IF(INDEX('Configuração'!$C$12:$C$41,MATCH($C355,'Configuração'!$B$12:$B$41,0))&lt;&gt;$E355,"Tipo diferente do da categoria",IF(YEAR($A355)&lt;&gt;AnoPlanilha,"Fora do ano da planilha","OK")))))))))))</f>
        <v/>
      </c>
      <c r="H355" s="25">
        <f>IF(COUNTA($A355:$F355)=0,"",COUNTA($A355:$F355))</f>
        <v/>
      </c>
    </row>
    <row r="356">
      <c r="A356" s="24" t="n"/>
      <c r="B356" s="18" t="n"/>
      <c r="C356" s="18" t="n"/>
      <c r="D356" s="18" t="n"/>
      <c r="E356" s="19" t="n"/>
      <c r="F356" s="14" t="n"/>
      <c r="G356" s="20">
        <f>IF(COUNTA($A356:$F356)=0,"",IF($A356="","Falta a data",IF(NOT(ISNUMBER($A356)),"Data inválida: use 25/10/2026",IF($F356="","Falta o valor",IF(NOT(ISNUMBER($F356)),"Valor inválido: só números",IF($F356&lt;0,"Valor negativo: lance sem sinal e escolha o tipo",IF($E356="","Falta o tipo",IF($C356="","Sem categoria",IF(ISNA(MATCH($C356,'Configuração'!$B$12:$B$41,0)),"Categoria fora da lista",IF(INDEX('Configuração'!$C$12:$C$41,MATCH($C356,'Configuração'!$B$12:$B$41,0))&lt;&gt;$E356,"Tipo diferente do da categoria",IF(YEAR($A356)&lt;&gt;AnoPlanilha,"Fora do ano da planilha","OK")))))))))))</f>
        <v/>
      </c>
      <c r="H356" s="25">
        <f>IF(COUNTA($A356:$F356)=0,"",COUNTA($A356:$F356))</f>
        <v/>
      </c>
    </row>
    <row r="357">
      <c r="A357" s="24" t="n"/>
      <c r="B357" s="18" t="n"/>
      <c r="C357" s="18" t="n"/>
      <c r="D357" s="18" t="n"/>
      <c r="E357" s="19" t="n"/>
      <c r="F357" s="14" t="n"/>
      <c r="G357" s="20">
        <f>IF(COUNTA($A357:$F357)=0,"",IF($A357="","Falta a data",IF(NOT(ISNUMBER($A357)),"Data inválida: use 25/10/2026",IF($F357="","Falta o valor",IF(NOT(ISNUMBER($F357)),"Valor inválido: só números",IF($F357&lt;0,"Valor negativo: lance sem sinal e escolha o tipo",IF($E357="","Falta o tipo",IF($C357="","Sem categoria",IF(ISNA(MATCH($C357,'Configuração'!$B$12:$B$41,0)),"Categoria fora da lista",IF(INDEX('Configuração'!$C$12:$C$41,MATCH($C357,'Configuração'!$B$12:$B$41,0))&lt;&gt;$E357,"Tipo diferente do da categoria",IF(YEAR($A357)&lt;&gt;AnoPlanilha,"Fora do ano da planilha","OK")))))))))))</f>
        <v/>
      </c>
      <c r="H357" s="25">
        <f>IF(COUNTA($A357:$F357)=0,"",COUNTA($A357:$F357))</f>
        <v/>
      </c>
    </row>
    <row r="358">
      <c r="A358" s="24" t="n"/>
      <c r="B358" s="18" t="n"/>
      <c r="C358" s="18" t="n"/>
      <c r="D358" s="18" t="n"/>
      <c r="E358" s="19" t="n"/>
      <c r="F358" s="14" t="n"/>
      <c r="G358" s="20">
        <f>IF(COUNTA($A358:$F358)=0,"",IF($A358="","Falta a data",IF(NOT(ISNUMBER($A358)),"Data inválida: use 25/10/2026",IF($F358="","Falta o valor",IF(NOT(ISNUMBER($F358)),"Valor inválido: só números",IF($F358&lt;0,"Valor negativo: lance sem sinal e escolha o tipo",IF($E358="","Falta o tipo",IF($C358="","Sem categoria",IF(ISNA(MATCH($C358,'Configuração'!$B$12:$B$41,0)),"Categoria fora da lista",IF(INDEX('Configuração'!$C$12:$C$41,MATCH($C358,'Configuração'!$B$12:$B$41,0))&lt;&gt;$E358,"Tipo diferente do da categoria",IF(YEAR($A358)&lt;&gt;AnoPlanilha,"Fora do ano da planilha","OK")))))))))))</f>
        <v/>
      </c>
      <c r="H358" s="25">
        <f>IF(COUNTA($A358:$F358)=0,"",COUNTA($A358:$F358))</f>
        <v/>
      </c>
    </row>
    <row r="359">
      <c r="A359" s="24" t="n"/>
      <c r="B359" s="18" t="n"/>
      <c r="C359" s="18" t="n"/>
      <c r="D359" s="18" t="n"/>
      <c r="E359" s="19" t="n"/>
      <c r="F359" s="14" t="n"/>
      <c r="G359" s="20">
        <f>IF(COUNTA($A359:$F359)=0,"",IF($A359="","Falta a data",IF(NOT(ISNUMBER($A359)),"Data inválida: use 25/10/2026",IF($F359="","Falta o valor",IF(NOT(ISNUMBER($F359)),"Valor inválido: só números",IF($F359&lt;0,"Valor negativo: lance sem sinal e escolha o tipo",IF($E359="","Falta o tipo",IF($C359="","Sem categoria",IF(ISNA(MATCH($C359,'Configuração'!$B$12:$B$41,0)),"Categoria fora da lista",IF(INDEX('Configuração'!$C$12:$C$41,MATCH($C359,'Configuração'!$B$12:$B$41,0))&lt;&gt;$E359,"Tipo diferente do da categoria",IF(YEAR($A359)&lt;&gt;AnoPlanilha,"Fora do ano da planilha","OK")))))))))))</f>
        <v/>
      </c>
      <c r="H359" s="25">
        <f>IF(COUNTA($A359:$F359)=0,"",COUNTA($A359:$F359))</f>
        <v/>
      </c>
    </row>
    <row r="360">
      <c r="A360" s="24" t="n"/>
      <c r="B360" s="18" t="n"/>
      <c r="C360" s="18" t="n"/>
      <c r="D360" s="18" t="n"/>
      <c r="E360" s="19" t="n"/>
      <c r="F360" s="14" t="n"/>
      <c r="G360" s="20">
        <f>IF(COUNTA($A360:$F360)=0,"",IF($A360="","Falta a data",IF(NOT(ISNUMBER($A360)),"Data inválida: use 25/10/2026",IF($F360="","Falta o valor",IF(NOT(ISNUMBER($F360)),"Valor inválido: só números",IF($F360&lt;0,"Valor negativo: lance sem sinal e escolha o tipo",IF($E360="","Falta o tipo",IF($C360="","Sem categoria",IF(ISNA(MATCH($C360,'Configuração'!$B$12:$B$41,0)),"Categoria fora da lista",IF(INDEX('Configuração'!$C$12:$C$41,MATCH($C360,'Configuração'!$B$12:$B$41,0))&lt;&gt;$E360,"Tipo diferente do da categoria",IF(YEAR($A360)&lt;&gt;AnoPlanilha,"Fora do ano da planilha","OK")))))))))))</f>
        <v/>
      </c>
      <c r="H360" s="25">
        <f>IF(COUNTA($A360:$F360)=0,"",COUNTA($A360:$F360))</f>
        <v/>
      </c>
    </row>
    <row r="361">
      <c r="A361" s="24" t="n"/>
      <c r="B361" s="18" t="n"/>
      <c r="C361" s="18" t="n"/>
      <c r="D361" s="18" t="n"/>
      <c r="E361" s="19" t="n"/>
      <c r="F361" s="14" t="n"/>
      <c r="G361" s="20">
        <f>IF(COUNTA($A361:$F361)=0,"",IF($A361="","Falta a data",IF(NOT(ISNUMBER($A361)),"Data inválida: use 25/10/2026",IF($F361="","Falta o valor",IF(NOT(ISNUMBER($F361)),"Valor inválido: só números",IF($F361&lt;0,"Valor negativo: lance sem sinal e escolha o tipo",IF($E361="","Falta o tipo",IF($C361="","Sem categoria",IF(ISNA(MATCH($C361,'Configuração'!$B$12:$B$41,0)),"Categoria fora da lista",IF(INDEX('Configuração'!$C$12:$C$41,MATCH($C361,'Configuração'!$B$12:$B$41,0))&lt;&gt;$E361,"Tipo diferente do da categoria",IF(YEAR($A361)&lt;&gt;AnoPlanilha,"Fora do ano da planilha","OK")))))))))))</f>
        <v/>
      </c>
      <c r="H361" s="25">
        <f>IF(COUNTA($A361:$F361)=0,"",COUNTA($A361:$F361))</f>
        <v/>
      </c>
    </row>
    <row r="362">
      <c r="A362" s="24" t="n"/>
      <c r="B362" s="18" t="n"/>
      <c r="C362" s="18" t="n"/>
      <c r="D362" s="18" t="n"/>
      <c r="E362" s="19" t="n"/>
      <c r="F362" s="14" t="n"/>
      <c r="G362" s="20">
        <f>IF(COUNTA($A362:$F362)=0,"",IF($A362="","Falta a data",IF(NOT(ISNUMBER($A362)),"Data inválida: use 25/10/2026",IF($F362="","Falta o valor",IF(NOT(ISNUMBER($F362)),"Valor inválido: só números",IF($F362&lt;0,"Valor negativo: lance sem sinal e escolha o tipo",IF($E362="","Falta o tipo",IF($C362="","Sem categoria",IF(ISNA(MATCH($C362,'Configuração'!$B$12:$B$41,0)),"Categoria fora da lista",IF(INDEX('Configuração'!$C$12:$C$41,MATCH($C362,'Configuração'!$B$12:$B$41,0))&lt;&gt;$E362,"Tipo diferente do da categoria",IF(YEAR($A362)&lt;&gt;AnoPlanilha,"Fora do ano da planilha","OK")))))))))))</f>
        <v/>
      </c>
      <c r="H362" s="25">
        <f>IF(COUNTA($A362:$F362)=0,"",COUNTA($A362:$F362))</f>
        <v/>
      </c>
    </row>
    <row r="363">
      <c r="A363" s="24" t="n"/>
      <c r="B363" s="18" t="n"/>
      <c r="C363" s="18" t="n"/>
      <c r="D363" s="18" t="n"/>
      <c r="E363" s="19" t="n"/>
      <c r="F363" s="14" t="n"/>
      <c r="G363" s="20">
        <f>IF(COUNTA($A363:$F363)=0,"",IF($A363="","Falta a data",IF(NOT(ISNUMBER($A363)),"Data inválida: use 25/10/2026",IF($F363="","Falta o valor",IF(NOT(ISNUMBER($F363)),"Valor inválido: só números",IF($F363&lt;0,"Valor negativo: lance sem sinal e escolha o tipo",IF($E363="","Falta o tipo",IF($C363="","Sem categoria",IF(ISNA(MATCH($C363,'Configuração'!$B$12:$B$41,0)),"Categoria fora da lista",IF(INDEX('Configuração'!$C$12:$C$41,MATCH($C363,'Configuração'!$B$12:$B$41,0))&lt;&gt;$E363,"Tipo diferente do da categoria",IF(YEAR($A363)&lt;&gt;AnoPlanilha,"Fora do ano da planilha","OK")))))))))))</f>
        <v/>
      </c>
      <c r="H363" s="25">
        <f>IF(COUNTA($A363:$F363)=0,"",COUNTA($A363:$F363))</f>
        <v/>
      </c>
    </row>
    <row r="364">
      <c r="A364" s="24" t="n"/>
      <c r="B364" s="18" t="n"/>
      <c r="C364" s="18" t="n"/>
      <c r="D364" s="18" t="n"/>
      <c r="E364" s="19" t="n"/>
      <c r="F364" s="14" t="n"/>
      <c r="G364" s="20">
        <f>IF(COUNTA($A364:$F364)=0,"",IF($A364="","Falta a data",IF(NOT(ISNUMBER($A364)),"Data inválida: use 25/10/2026",IF($F364="","Falta o valor",IF(NOT(ISNUMBER($F364)),"Valor inválido: só números",IF($F364&lt;0,"Valor negativo: lance sem sinal e escolha o tipo",IF($E364="","Falta o tipo",IF($C364="","Sem categoria",IF(ISNA(MATCH($C364,'Configuração'!$B$12:$B$41,0)),"Categoria fora da lista",IF(INDEX('Configuração'!$C$12:$C$41,MATCH($C364,'Configuração'!$B$12:$B$41,0))&lt;&gt;$E364,"Tipo diferente do da categoria",IF(YEAR($A364)&lt;&gt;AnoPlanilha,"Fora do ano da planilha","OK")))))))))))</f>
        <v/>
      </c>
      <c r="H364" s="25">
        <f>IF(COUNTA($A364:$F364)=0,"",COUNTA($A364:$F364))</f>
        <v/>
      </c>
    </row>
    <row r="365">
      <c r="A365" s="24" t="n"/>
      <c r="B365" s="18" t="n"/>
      <c r="C365" s="18" t="n"/>
      <c r="D365" s="18" t="n"/>
      <c r="E365" s="19" t="n"/>
      <c r="F365" s="14" t="n"/>
      <c r="G365" s="20">
        <f>IF(COUNTA($A365:$F365)=0,"",IF($A365="","Falta a data",IF(NOT(ISNUMBER($A365)),"Data inválida: use 25/10/2026",IF($F365="","Falta o valor",IF(NOT(ISNUMBER($F365)),"Valor inválido: só números",IF($F365&lt;0,"Valor negativo: lance sem sinal e escolha o tipo",IF($E365="","Falta o tipo",IF($C365="","Sem categoria",IF(ISNA(MATCH($C365,'Configuração'!$B$12:$B$41,0)),"Categoria fora da lista",IF(INDEX('Configuração'!$C$12:$C$41,MATCH($C365,'Configuração'!$B$12:$B$41,0))&lt;&gt;$E365,"Tipo diferente do da categoria",IF(YEAR($A365)&lt;&gt;AnoPlanilha,"Fora do ano da planilha","OK")))))))))))</f>
        <v/>
      </c>
      <c r="H365" s="25">
        <f>IF(COUNTA($A365:$F365)=0,"",COUNTA($A365:$F365))</f>
        <v/>
      </c>
    </row>
    <row r="366">
      <c r="A366" s="24" t="n"/>
      <c r="B366" s="18" t="n"/>
      <c r="C366" s="18" t="n"/>
      <c r="D366" s="18" t="n"/>
      <c r="E366" s="19" t="n"/>
      <c r="F366" s="14" t="n"/>
      <c r="G366" s="20">
        <f>IF(COUNTA($A366:$F366)=0,"",IF($A366="","Falta a data",IF(NOT(ISNUMBER($A366)),"Data inválida: use 25/10/2026",IF($F366="","Falta o valor",IF(NOT(ISNUMBER($F366)),"Valor inválido: só números",IF($F366&lt;0,"Valor negativo: lance sem sinal e escolha o tipo",IF($E366="","Falta o tipo",IF($C366="","Sem categoria",IF(ISNA(MATCH($C366,'Configuração'!$B$12:$B$41,0)),"Categoria fora da lista",IF(INDEX('Configuração'!$C$12:$C$41,MATCH($C366,'Configuração'!$B$12:$B$41,0))&lt;&gt;$E366,"Tipo diferente do da categoria",IF(YEAR($A366)&lt;&gt;AnoPlanilha,"Fora do ano da planilha","OK")))))))))))</f>
        <v/>
      </c>
      <c r="H366" s="25">
        <f>IF(COUNTA($A366:$F366)=0,"",COUNTA($A366:$F366))</f>
        <v/>
      </c>
    </row>
    <row r="367">
      <c r="A367" s="24" t="n"/>
      <c r="B367" s="18" t="n"/>
      <c r="C367" s="18" t="n"/>
      <c r="D367" s="18" t="n"/>
      <c r="E367" s="19" t="n"/>
      <c r="F367" s="14" t="n"/>
      <c r="G367" s="20">
        <f>IF(COUNTA($A367:$F367)=0,"",IF($A367="","Falta a data",IF(NOT(ISNUMBER($A367)),"Data inválida: use 25/10/2026",IF($F367="","Falta o valor",IF(NOT(ISNUMBER($F367)),"Valor inválido: só números",IF($F367&lt;0,"Valor negativo: lance sem sinal e escolha o tipo",IF($E367="","Falta o tipo",IF($C367="","Sem categoria",IF(ISNA(MATCH($C367,'Configuração'!$B$12:$B$41,0)),"Categoria fora da lista",IF(INDEX('Configuração'!$C$12:$C$41,MATCH($C367,'Configuração'!$B$12:$B$41,0))&lt;&gt;$E367,"Tipo diferente do da categoria",IF(YEAR($A367)&lt;&gt;AnoPlanilha,"Fora do ano da planilha","OK")))))))))))</f>
        <v/>
      </c>
      <c r="H367" s="25">
        <f>IF(COUNTA($A367:$F367)=0,"",COUNTA($A367:$F367))</f>
        <v/>
      </c>
    </row>
    <row r="368">
      <c r="A368" s="24" t="n"/>
      <c r="B368" s="18" t="n"/>
      <c r="C368" s="18" t="n"/>
      <c r="D368" s="18" t="n"/>
      <c r="E368" s="19" t="n"/>
      <c r="F368" s="14" t="n"/>
      <c r="G368" s="20">
        <f>IF(COUNTA($A368:$F368)=0,"",IF($A368="","Falta a data",IF(NOT(ISNUMBER($A368)),"Data inválida: use 25/10/2026",IF($F368="","Falta o valor",IF(NOT(ISNUMBER($F368)),"Valor inválido: só números",IF($F368&lt;0,"Valor negativo: lance sem sinal e escolha o tipo",IF($E368="","Falta o tipo",IF($C368="","Sem categoria",IF(ISNA(MATCH($C368,'Configuração'!$B$12:$B$41,0)),"Categoria fora da lista",IF(INDEX('Configuração'!$C$12:$C$41,MATCH($C368,'Configuração'!$B$12:$B$41,0))&lt;&gt;$E368,"Tipo diferente do da categoria",IF(YEAR($A368)&lt;&gt;AnoPlanilha,"Fora do ano da planilha","OK")))))))))))</f>
        <v/>
      </c>
      <c r="H368" s="25">
        <f>IF(COUNTA($A368:$F368)=0,"",COUNTA($A368:$F368))</f>
        <v/>
      </c>
    </row>
    <row r="369">
      <c r="A369" s="24" t="n"/>
      <c r="B369" s="18" t="n"/>
      <c r="C369" s="18" t="n"/>
      <c r="D369" s="18" t="n"/>
      <c r="E369" s="19" t="n"/>
      <c r="F369" s="14" t="n"/>
      <c r="G369" s="20">
        <f>IF(COUNTA($A369:$F369)=0,"",IF($A369="","Falta a data",IF(NOT(ISNUMBER($A369)),"Data inválida: use 25/10/2026",IF($F369="","Falta o valor",IF(NOT(ISNUMBER($F369)),"Valor inválido: só números",IF($F369&lt;0,"Valor negativo: lance sem sinal e escolha o tipo",IF($E369="","Falta o tipo",IF($C369="","Sem categoria",IF(ISNA(MATCH($C369,'Configuração'!$B$12:$B$41,0)),"Categoria fora da lista",IF(INDEX('Configuração'!$C$12:$C$41,MATCH($C369,'Configuração'!$B$12:$B$41,0))&lt;&gt;$E369,"Tipo diferente do da categoria",IF(YEAR($A369)&lt;&gt;AnoPlanilha,"Fora do ano da planilha","OK")))))))))))</f>
        <v/>
      </c>
      <c r="H369" s="25">
        <f>IF(COUNTA($A369:$F369)=0,"",COUNTA($A369:$F369))</f>
        <v/>
      </c>
    </row>
    <row r="370">
      <c r="A370" s="24" t="n"/>
      <c r="B370" s="18" t="n"/>
      <c r="C370" s="18" t="n"/>
      <c r="D370" s="18" t="n"/>
      <c r="E370" s="19" t="n"/>
      <c r="F370" s="14" t="n"/>
      <c r="G370" s="20">
        <f>IF(COUNTA($A370:$F370)=0,"",IF($A370="","Falta a data",IF(NOT(ISNUMBER($A370)),"Data inválida: use 25/10/2026",IF($F370="","Falta o valor",IF(NOT(ISNUMBER($F370)),"Valor inválido: só números",IF($F370&lt;0,"Valor negativo: lance sem sinal e escolha o tipo",IF($E370="","Falta o tipo",IF($C370="","Sem categoria",IF(ISNA(MATCH($C370,'Configuração'!$B$12:$B$41,0)),"Categoria fora da lista",IF(INDEX('Configuração'!$C$12:$C$41,MATCH($C370,'Configuração'!$B$12:$B$41,0))&lt;&gt;$E370,"Tipo diferente do da categoria",IF(YEAR($A370)&lt;&gt;AnoPlanilha,"Fora do ano da planilha","OK")))))))))))</f>
        <v/>
      </c>
      <c r="H370" s="25">
        <f>IF(COUNTA($A370:$F370)=0,"",COUNTA($A370:$F370))</f>
        <v/>
      </c>
    </row>
    <row r="371">
      <c r="A371" s="24" t="n"/>
      <c r="B371" s="18" t="n"/>
      <c r="C371" s="18" t="n"/>
      <c r="D371" s="18" t="n"/>
      <c r="E371" s="19" t="n"/>
      <c r="F371" s="14" t="n"/>
      <c r="G371" s="20">
        <f>IF(COUNTA($A371:$F371)=0,"",IF($A371="","Falta a data",IF(NOT(ISNUMBER($A371)),"Data inválida: use 25/10/2026",IF($F371="","Falta o valor",IF(NOT(ISNUMBER($F371)),"Valor inválido: só números",IF($F371&lt;0,"Valor negativo: lance sem sinal e escolha o tipo",IF($E371="","Falta o tipo",IF($C371="","Sem categoria",IF(ISNA(MATCH($C371,'Configuração'!$B$12:$B$41,0)),"Categoria fora da lista",IF(INDEX('Configuração'!$C$12:$C$41,MATCH($C371,'Configuração'!$B$12:$B$41,0))&lt;&gt;$E371,"Tipo diferente do da categoria",IF(YEAR($A371)&lt;&gt;AnoPlanilha,"Fora do ano da planilha","OK")))))))))))</f>
        <v/>
      </c>
      <c r="H371" s="25">
        <f>IF(COUNTA($A371:$F371)=0,"",COUNTA($A371:$F371))</f>
        <v/>
      </c>
    </row>
    <row r="372">
      <c r="A372" s="24" t="n"/>
      <c r="B372" s="18" t="n"/>
      <c r="C372" s="18" t="n"/>
      <c r="D372" s="18" t="n"/>
      <c r="E372" s="19" t="n"/>
      <c r="F372" s="14" t="n"/>
      <c r="G372" s="20">
        <f>IF(COUNTA($A372:$F372)=0,"",IF($A372="","Falta a data",IF(NOT(ISNUMBER($A372)),"Data inválida: use 25/10/2026",IF($F372="","Falta o valor",IF(NOT(ISNUMBER($F372)),"Valor inválido: só números",IF($F372&lt;0,"Valor negativo: lance sem sinal e escolha o tipo",IF($E372="","Falta o tipo",IF($C372="","Sem categoria",IF(ISNA(MATCH($C372,'Configuração'!$B$12:$B$41,0)),"Categoria fora da lista",IF(INDEX('Configuração'!$C$12:$C$41,MATCH($C372,'Configuração'!$B$12:$B$41,0))&lt;&gt;$E372,"Tipo diferente do da categoria",IF(YEAR($A372)&lt;&gt;AnoPlanilha,"Fora do ano da planilha","OK")))))))))))</f>
        <v/>
      </c>
      <c r="H372" s="25">
        <f>IF(COUNTA($A372:$F372)=0,"",COUNTA($A372:$F372))</f>
        <v/>
      </c>
    </row>
    <row r="373">
      <c r="A373" s="24" t="n"/>
      <c r="B373" s="18" t="n"/>
      <c r="C373" s="18" t="n"/>
      <c r="D373" s="18" t="n"/>
      <c r="E373" s="19" t="n"/>
      <c r="F373" s="14" t="n"/>
      <c r="G373" s="20">
        <f>IF(COUNTA($A373:$F373)=0,"",IF($A373="","Falta a data",IF(NOT(ISNUMBER($A373)),"Data inválida: use 25/10/2026",IF($F373="","Falta o valor",IF(NOT(ISNUMBER($F373)),"Valor inválido: só números",IF($F373&lt;0,"Valor negativo: lance sem sinal e escolha o tipo",IF($E373="","Falta o tipo",IF($C373="","Sem categoria",IF(ISNA(MATCH($C373,'Configuração'!$B$12:$B$41,0)),"Categoria fora da lista",IF(INDEX('Configuração'!$C$12:$C$41,MATCH($C373,'Configuração'!$B$12:$B$41,0))&lt;&gt;$E373,"Tipo diferente do da categoria",IF(YEAR($A373)&lt;&gt;AnoPlanilha,"Fora do ano da planilha","OK")))))))))))</f>
        <v/>
      </c>
      <c r="H373" s="25">
        <f>IF(COUNTA($A373:$F373)=0,"",COUNTA($A373:$F373))</f>
        <v/>
      </c>
    </row>
    <row r="374">
      <c r="A374" s="24" t="n"/>
      <c r="B374" s="18" t="n"/>
      <c r="C374" s="18" t="n"/>
      <c r="D374" s="18" t="n"/>
      <c r="E374" s="19" t="n"/>
      <c r="F374" s="14" t="n"/>
      <c r="G374" s="20">
        <f>IF(COUNTA($A374:$F374)=0,"",IF($A374="","Falta a data",IF(NOT(ISNUMBER($A374)),"Data inválida: use 25/10/2026",IF($F374="","Falta o valor",IF(NOT(ISNUMBER($F374)),"Valor inválido: só números",IF($F374&lt;0,"Valor negativo: lance sem sinal e escolha o tipo",IF($E374="","Falta o tipo",IF($C374="","Sem categoria",IF(ISNA(MATCH($C374,'Configuração'!$B$12:$B$41,0)),"Categoria fora da lista",IF(INDEX('Configuração'!$C$12:$C$41,MATCH($C374,'Configuração'!$B$12:$B$41,0))&lt;&gt;$E374,"Tipo diferente do da categoria",IF(YEAR($A374)&lt;&gt;AnoPlanilha,"Fora do ano da planilha","OK")))))))))))</f>
        <v/>
      </c>
      <c r="H374" s="25">
        <f>IF(COUNTA($A374:$F374)=0,"",COUNTA($A374:$F374))</f>
        <v/>
      </c>
    </row>
    <row r="375">
      <c r="A375" s="24" t="n"/>
      <c r="B375" s="18" t="n"/>
      <c r="C375" s="18" t="n"/>
      <c r="D375" s="18" t="n"/>
      <c r="E375" s="19" t="n"/>
      <c r="F375" s="14" t="n"/>
      <c r="G375" s="20">
        <f>IF(COUNTA($A375:$F375)=0,"",IF($A375="","Falta a data",IF(NOT(ISNUMBER($A375)),"Data inválida: use 25/10/2026",IF($F375="","Falta o valor",IF(NOT(ISNUMBER($F375)),"Valor inválido: só números",IF($F375&lt;0,"Valor negativo: lance sem sinal e escolha o tipo",IF($E375="","Falta o tipo",IF($C375="","Sem categoria",IF(ISNA(MATCH($C375,'Configuração'!$B$12:$B$41,0)),"Categoria fora da lista",IF(INDEX('Configuração'!$C$12:$C$41,MATCH($C375,'Configuração'!$B$12:$B$41,0))&lt;&gt;$E375,"Tipo diferente do da categoria",IF(YEAR($A375)&lt;&gt;AnoPlanilha,"Fora do ano da planilha","OK")))))))))))</f>
        <v/>
      </c>
      <c r="H375" s="25">
        <f>IF(COUNTA($A375:$F375)=0,"",COUNTA($A375:$F375))</f>
        <v/>
      </c>
    </row>
    <row r="376">
      <c r="A376" s="24" t="n"/>
      <c r="B376" s="18" t="n"/>
      <c r="C376" s="18" t="n"/>
      <c r="D376" s="18" t="n"/>
      <c r="E376" s="19" t="n"/>
      <c r="F376" s="14" t="n"/>
      <c r="G376" s="20">
        <f>IF(COUNTA($A376:$F376)=0,"",IF($A376="","Falta a data",IF(NOT(ISNUMBER($A376)),"Data inválida: use 25/10/2026",IF($F376="","Falta o valor",IF(NOT(ISNUMBER($F376)),"Valor inválido: só números",IF($F376&lt;0,"Valor negativo: lance sem sinal e escolha o tipo",IF($E376="","Falta o tipo",IF($C376="","Sem categoria",IF(ISNA(MATCH($C376,'Configuração'!$B$12:$B$41,0)),"Categoria fora da lista",IF(INDEX('Configuração'!$C$12:$C$41,MATCH($C376,'Configuração'!$B$12:$B$41,0))&lt;&gt;$E376,"Tipo diferente do da categoria",IF(YEAR($A376)&lt;&gt;AnoPlanilha,"Fora do ano da planilha","OK")))))))))))</f>
        <v/>
      </c>
      <c r="H376" s="25">
        <f>IF(COUNTA($A376:$F376)=0,"",COUNTA($A376:$F376))</f>
        <v/>
      </c>
    </row>
    <row r="377">
      <c r="A377" s="24" t="n"/>
      <c r="B377" s="18" t="n"/>
      <c r="C377" s="18" t="n"/>
      <c r="D377" s="18" t="n"/>
      <c r="E377" s="19" t="n"/>
      <c r="F377" s="14" t="n"/>
      <c r="G377" s="20">
        <f>IF(COUNTA($A377:$F377)=0,"",IF($A377="","Falta a data",IF(NOT(ISNUMBER($A377)),"Data inválida: use 25/10/2026",IF($F377="","Falta o valor",IF(NOT(ISNUMBER($F377)),"Valor inválido: só números",IF($F377&lt;0,"Valor negativo: lance sem sinal e escolha o tipo",IF($E377="","Falta o tipo",IF($C377="","Sem categoria",IF(ISNA(MATCH($C377,'Configuração'!$B$12:$B$41,0)),"Categoria fora da lista",IF(INDEX('Configuração'!$C$12:$C$41,MATCH($C377,'Configuração'!$B$12:$B$41,0))&lt;&gt;$E377,"Tipo diferente do da categoria",IF(YEAR($A377)&lt;&gt;AnoPlanilha,"Fora do ano da planilha","OK")))))))))))</f>
        <v/>
      </c>
      <c r="H377" s="25">
        <f>IF(COUNTA($A377:$F377)=0,"",COUNTA($A377:$F377))</f>
        <v/>
      </c>
    </row>
    <row r="378">
      <c r="A378" s="24" t="n"/>
      <c r="B378" s="18" t="n"/>
      <c r="C378" s="18" t="n"/>
      <c r="D378" s="18" t="n"/>
      <c r="E378" s="19" t="n"/>
      <c r="F378" s="14" t="n"/>
      <c r="G378" s="20">
        <f>IF(COUNTA($A378:$F378)=0,"",IF($A378="","Falta a data",IF(NOT(ISNUMBER($A378)),"Data inválida: use 25/10/2026",IF($F378="","Falta o valor",IF(NOT(ISNUMBER($F378)),"Valor inválido: só números",IF($F378&lt;0,"Valor negativo: lance sem sinal e escolha o tipo",IF($E378="","Falta o tipo",IF($C378="","Sem categoria",IF(ISNA(MATCH($C378,'Configuração'!$B$12:$B$41,0)),"Categoria fora da lista",IF(INDEX('Configuração'!$C$12:$C$41,MATCH($C378,'Configuração'!$B$12:$B$41,0))&lt;&gt;$E378,"Tipo diferente do da categoria",IF(YEAR($A378)&lt;&gt;AnoPlanilha,"Fora do ano da planilha","OK")))))))))))</f>
        <v/>
      </c>
      <c r="H378" s="25">
        <f>IF(COUNTA($A378:$F378)=0,"",COUNTA($A378:$F378))</f>
        <v/>
      </c>
    </row>
    <row r="379">
      <c r="A379" s="24" t="n"/>
      <c r="B379" s="18" t="n"/>
      <c r="C379" s="18" t="n"/>
      <c r="D379" s="18" t="n"/>
      <c r="E379" s="19" t="n"/>
      <c r="F379" s="14" t="n"/>
      <c r="G379" s="20">
        <f>IF(COUNTA($A379:$F379)=0,"",IF($A379="","Falta a data",IF(NOT(ISNUMBER($A379)),"Data inválida: use 25/10/2026",IF($F379="","Falta o valor",IF(NOT(ISNUMBER($F379)),"Valor inválido: só números",IF($F379&lt;0,"Valor negativo: lance sem sinal e escolha o tipo",IF($E379="","Falta o tipo",IF($C379="","Sem categoria",IF(ISNA(MATCH($C379,'Configuração'!$B$12:$B$41,0)),"Categoria fora da lista",IF(INDEX('Configuração'!$C$12:$C$41,MATCH($C379,'Configuração'!$B$12:$B$41,0))&lt;&gt;$E379,"Tipo diferente do da categoria",IF(YEAR($A379)&lt;&gt;AnoPlanilha,"Fora do ano da planilha","OK")))))))))))</f>
        <v/>
      </c>
      <c r="H379" s="25">
        <f>IF(COUNTA($A379:$F379)=0,"",COUNTA($A379:$F379))</f>
        <v/>
      </c>
    </row>
    <row r="380">
      <c r="A380" s="24" t="n"/>
      <c r="B380" s="18" t="n"/>
      <c r="C380" s="18" t="n"/>
      <c r="D380" s="18" t="n"/>
      <c r="E380" s="19" t="n"/>
      <c r="F380" s="14" t="n"/>
      <c r="G380" s="20">
        <f>IF(COUNTA($A380:$F380)=0,"",IF($A380="","Falta a data",IF(NOT(ISNUMBER($A380)),"Data inválida: use 25/10/2026",IF($F380="","Falta o valor",IF(NOT(ISNUMBER($F380)),"Valor inválido: só números",IF($F380&lt;0,"Valor negativo: lance sem sinal e escolha o tipo",IF($E380="","Falta o tipo",IF($C380="","Sem categoria",IF(ISNA(MATCH($C380,'Configuração'!$B$12:$B$41,0)),"Categoria fora da lista",IF(INDEX('Configuração'!$C$12:$C$41,MATCH($C380,'Configuração'!$B$12:$B$41,0))&lt;&gt;$E380,"Tipo diferente do da categoria",IF(YEAR($A380)&lt;&gt;AnoPlanilha,"Fora do ano da planilha","OK")))))))))))</f>
        <v/>
      </c>
      <c r="H380" s="25">
        <f>IF(COUNTA($A380:$F380)=0,"",COUNTA($A380:$F380))</f>
        <v/>
      </c>
    </row>
    <row r="381">
      <c r="A381" s="24" t="n"/>
      <c r="B381" s="18" t="n"/>
      <c r="C381" s="18" t="n"/>
      <c r="D381" s="18" t="n"/>
      <c r="E381" s="19" t="n"/>
      <c r="F381" s="14" t="n"/>
      <c r="G381" s="20">
        <f>IF(COUNTA($A381:$F381)=0,"",IF($A381="","Falta a data",IF(NOT(ISNUMBER($A381)),"Data inválida: use 25/10/2026",IF($F381="","Falta o valor",IF(NOT(ISNUMBER($F381)),"Valor inválido: só números",IF($F381&lt;0,"Valor negativo: lance sem sinal e escolha o tipo",IF($E381="","Falta o tipo",IF($C381="","Sem categoria",IF(ISNA(MATCH($C381,'Configuração'!$B$12:$B$41,0)),"Categoria fora da lista",IF(INDEX('Configuração'!$C$12:$C$41,MATCH($C381,'Configuração'!$B$12:$B$41,0))&lt;&gt;$E381,"Tipo diferente do da categoria",IF(YEAR($A381)&lt;&gt;AnoPlanilha,"Fora do ano da planilha","OK")))))))))))</f>
        <v/>
      </c>
      <c r="H381" s="25">
        <f>IF(COUNTA($A381:$F381)=0,"",COUNTA($A381:$F381))</f>
        <v/>
      </c>
    </row>
    <row r="382">
      <c r="A382" s="24" t="n"/>
      <c r="B382" s="18" t="n"/>
      <c r="C382" s="18" t="n"/>
      <c r="D382" s="18" t="n"/>
      <c r="E382" s="19" t="n"/>
      <c r="F382" s="14" t="n"/>
      <c r="G382" s="20">
        <f>IF(COUNTA($A382:$F382)=0,"",IF($A382="","Falta a data",IF(NOT(ISNUMBER($A382)),"Data inválida: use 25/10/2026",IF($F382="","Falta o valor",IF(NOT(ISNUMBER($F382)),"Valor inválido: só números",IF($F382&lt;0,"Valor negativo: lance sem sinal e escolha o tipo",IF($E382="","Falta o tipo",IF($C382="","Sem categoria",IF(ISNA(MATCH($C382,'Configuração'!$B$12:$B$41,0)),"Categoria fora da lista",IF(INDEX('Configuração'!$C$12:$C$41,MATCH($C382,'Configuração'!$B$12:$B$41,0))&lt;&gt;$E382,"Tipo diferente do da categoria",IF(YEAR($A382)&lt;&gt;AnoPlanilha,"Fora do ano da planilha","OK")))))))))))</f>
        <v/>
      </c>
      <c r="H382" s="25">
        <f>IF(COUNTA($A382:$F382)=0,"",COUNTA($A382:$F382))</f>
        <v/>
      </c>
    </row>
    <row r="383">
      <c r="A383" s="24" t="n"/>
      <c r="B383" s="18" t="n"/>
      <c r="C383" s="18" t="n"/>
      <c r="D383" s="18" t="n"/>
      <c r="E383" s="19" t="n"/>
      <c r="F383" s="14" t="n"/>
      <c r="G383" s="20">
        <f>IF(COUNTA($A383:$F383)=0,"",IF($A383="","Falta a data",IF(NOT(ISNUMBER($A383)),"Data inválida: use 25/10/2026",IF($F383="","Falta o valor",IF(NOT(ISNUMBER($F383)),"Valor inválido: só números",IF($F383&lt;0,"Valor negativo: lance sem sinal e escolha o tipo",IF($E383="","Falta o tipo",IF($C383="","Sem categoria",IF(ISNA(MATCH($C383,'Configuração'!$B$12:$B$41,0)),"Categoria fora da lista",IF(INDEX('Configuração'!$C$12:$C$41,MATCH($C383,'Configuração'!$B$12:$B$41,0))&lt;&gt;$E383,"Tipo diferente do da categoria",IF(YEAR($A383)&lt;&gt;AnoPlanilha,"Fora do ano da planilha","OK")))))))))))</f>
        <v/>
      </c>
      <c r="H383" s="25">
        <f>IF(COUNTA($A383:$F383)=0,"",COUNTA($A383:$F383))</f>
        <v/>
      </c>
    </row>
    <row r="384">
      <c r="A384" s="24" t="n"/>
      <c r="B384" s="18" t="n"/>
      <c r="C384" s="18" t="n"/>
      <c r="D384" s="18" t="n"/>
      <c r="E384" s="19" t="n"/>
      <c r="F384" s="14" t="n"/>
      <c r="G384" s="20">
        <f>IF(COUNTA($A384:$F384)=0,"",IF($A384="","Falta a data",IF(NOT(ISNUMBER($A384)),"Data inválida: use 25/10/2026",IF($F384="","Falta o valor",IF(NOT(ISNUMBER($F384)),"Valor inválido: só números",IF($F384&lt;0,"Valor negativo: lance sem sinal e escolha o tipo",IF($E384="","Falta o tipo",IF($C384="","Sem categoria",IF(ISNA(MATCH($C384,'Configuração'!$B$12:$B$41,0)),"Categoria fora da lista",IF(INDEX('Configuração'!$C$12:$C$41,MATCH($C384,'Configuração'!$B$12:$B$41,0))&lt;&gt;$E384,"Tipo diferente do da categoria",IF(YEAR($A384)&lt;&gt;AnoPlanilha,"Fora do ano da planilha","OK")))))))))))</f>
        <v/>
      </c>
      <c r="H384" s="25">
        <f>IF(COUNTA($A384:$F384)=0,"",COUNTA($A384:$F384))</f>
        <v/>
      </c>
    </row>
    <row r="385">
      <c r="A385" s="24" t="n"/>
      <c r="B385" s="18" t="n"/>
      <c r="C385" s="18" t="n"/>
      <c r="D385" s="18" t="n"/>
      <c r="E385" s="19" t="n"/>
      <c r="F385" s="14" t="n"/>
      <c r="G385" s="20">
        <f>IF(COUNTA($A385:$F385)=0,"",IF($A385="","Falta a data",IF(NOT(ISNUMBER($A385)),"Data inválida: use 25/10/2026",IF($F385="","Falta o valor",IF(NOT(ISNUMBER($F385)),"Valor inválido: só números",IF($F385&lt;0,"Valor negativo: lance sem sinal e escolha o tipo",IF($E385="","Falta o tipo",IF($C385="","Sem categoria",IF(ISNA(MATCH($C385,'Configuração'!$B$12:$B$41,0)),"Categoria fora da lista",IF(INDEX('Configuração'!$C$12:$C$41,MATCH($C385,'Configuração'!$B$12:$B$41,0))&lt;&gt;$E385,"Tipo diferente do da categoria",IF(YEAR($A385)&lt;&gt;AnoPlanilha,"Fora do ano da planilha","OK")))))))))))</f>
        <v/>
      </c>
      <c r="H385" s="25">
        <f>IF(COUNTA($A385:$F385)=0,"",COUNTA($A385:$F385))</f>
        <v/>
      </c>
    </row>
    <row r="386">
      <c r="A386" s="24" t="n"/>
      <c r="B386" s="18" t="n"/>
      <c r="C386" s="18" t="n"/>
      <c r="D386" s="18" t="n"/>
      <c r="E386" s="19" t="n"/>
      <c r="F386" s="14" t="n"/>
      <c r="G386" s="20">
        <f>IF(COUNTA($A386:$F386)=0,"",IF($A386="","Falta a data",IF(NOT(ISNUMBER($A386)),"Data inválida: use 25/10/2026",IF($F386="","Falta o valor",IF(NOT(ISNUMBER($F386)),"Valor inválido: só números",IF($F386&lt;0,"Valor negativo: lance sem sinal e escolha o tipo",IF($E386="","Falta o tipo",IF($C386="","Sem categoria",IF(ISNA(MATCH($C386,'Configuração'!$B$12:$B$41,0)),"Categoria fora da lista",IF(INDEX('Configuração'!$C$12:$C$41,MATCH($C386,'Configuração'!$B$12:$B$41,0))&lt;&gt;$E386,"Tipo diferente do da categoria",IF(YEAR($A386)&lt;&gt;AnoPlanilha,"Fora do ano da planilha","OK")))))))))))</f>
        <v/>
      </c>
      <c r="H386" s="25">
        <f>IF(COUNTA($A386:$F386)=0,"",COUNTA($A386:$F386))</f>
        <v/>
      </c>
    </row>
    <row r="387">
      <c r="A387" s="24" t="n"/>
      <c r="B387" s="18" t="n"/>
      <c r="C387" s="18" t="n"/>
      <c r="D387" s="18" t="n"/>
      <c r="E387" s="19" t="n"/>
      <c r="F387" s="14" t="n"/>
      <c r="G387" s="20">
        <f>IF(COUNTA($A387:$F387)=0,"",IF($A387="","Falta a data",IF(NOT(ISNUMBER($A387)),"Data inválida: use 25/10/2026",IF($F387="","Falta o valor",IF(NOT(ISNUMBER($F387)),"Valor inválido: só números",IF($F387&lt;0,"Valor negativo: lance sem sinal e escolha o tipo",IF($E387="","Falta o tipo",IF($C387="","Sem categoria",IF(ISNA(MATCH($C387,'Configuração'!$B$12:$B$41,0)),"Categoria fora da lista",IF(INDEX('Configuração'!$C$12:$C$41,MATCH($C387,'Configuração'!$B$12:$B$41,0))&lt;&gt;$E387,"Tipo diferente do da categoria",IF(YEAR($A387)&lt;&gt;AnoPlanilha,"Fora do ano da planilha","OK")))))))))))</f>
        <v/>
      </c>
      <c r="H387" s="25">
        <f>IF(COUNTA($A387:$F387)=0,"",COUNTA($A387:$F387))</f>
        <v/>
      </c>
    </row>
    <row r="388">
      <c r="A388" s="24" t="n"/>
      <c r="B388" s="18" t="n"/>
      <c r="C388" s="18" t="n"/>
      <c r="D388" s="18" t="n"/>
      <c r="E388" s="19" t="n"/>
      <c r="F388" s="14" t="n"/>
      <c r="G388" s="20">
        <f>IF(COUNTA($A388:$F388)=0,"",IF($A388="","Falta a data",IF(NOT(ISNUMBER($A388)),"Data inválida: use 25/10/2026",IF($F388="","Falta o valor",IF(NOT(ISNUMBER($F388)),"Valor inválido: só números",IF($F388&lt;0,"Valor negativo: lance sem sinal e escolha o tipo",IF($E388="","Falta o tipo",IF($C388="","Sem categoria",IF(ISNA(MATCH($C388,'Configuração'!$B$12:$B$41,0)),"Categoria fora da lista",IF(INDEX('Configuração'!$C$12:$C$41,MATCH($C388,'Configuração'!$B$12:$B$41,0))&lt;&gt;$E388,"Tipo diferente do da categoria",IF(YEAR($A388)&lt;&gt;AnoPlanilha,"Fora do ano da planilha","OK")))))))))))</f>
        <v/>
      </c>
      <c r="H388" s="25">
        <f>IF(COUNTA($A388:$F388)=0,"",COUNTA($A388:$F388))</f>
        <v/>
      </c>
    </row>
    <row r="389">
      <c r="A389" s="24" t="n"/>
      <c r="B389" s="18" t="n"/>
      <c r="C389" s="18" t="n"/>
      <c r="D389" s="18" t="n"/>
      <c r="E389" s="19" t="n"/>
      <c r="F389" s="14" t="n"/>
      <c r="G389" s="20">
        <f>IF(COUNTA($A389:$F389)=0,"",IF($A389="","Falta a data",IF(NOT(ISNUMBER($A389)),"Data inválida: use 25/10/2026",IF($F389="","Falta o valor",IF(NOT(ISNUMBER($F389)),"Valor inválido: só números",IF($F389&lt;0,"Valor negativo: lance sem sinal e escolha o tipo",IF($E389="","Falta o tipo",IF($C389="","Sem categoria",IF(ISNA(MATCH($C389,'Configuração'!$B$12:$B$41,0)),"Categoria fora da lista",IF(INDEX('Configuração'!$C$12:$C$41,MATCH($C389,'Configuração'!$B$12:$B$41,0))&lt;&gt;$E389,"Tipo diferente do da categoria",IF(YEAR($A389)&lt;&gt;AnoPlanilha,"Fora do ano da planilha","OK")))))))))))</f>
        <v/>
      </c>
      <c r="H389" s="25">
        <f>IF(COUNTA($A389:$F389)=0,"",COUNTA($A389:$F389))</f>
        <v/>
      </c>
    </row>
    <row r="390">
      <c r="A390" s="24" t="n"/>
      <c r="B390" s="18" t="n"/>
      <c r="C390" s="18" t="n"/>
      <c r="D390" s="18" t="n"/>
      <c r="E390" s="19" t="n"/>
      <c r="F390" s="14" t="n"/>
      <c r="G390" s="20">
        <f>IF(COUNTA($A390:$F390)=0,"",IF($A390="","Falta a data",IF(NOT(ISNUMBER($A390)),"Data inválida: use 25/10/2026",IF($F390="","Falta o valor",IF(NOT(ISNUMBER($F390)),"Valor inválido: só números",IF($F390&lt;0,"Valor negativo: lance sem sinal e escolha o tipo",IF($E390="","Falta o tipo",IF($C390="","Sem categoria",IF(ISNA(MATCH($C390,'Configuração'!$B$12:$B$41,0)),"Categoria fora da lista",IF(INDEX('Configuração'!$C$12:$C$41,MATCH($C390,'Configuração'!$B$12:$B$41,0))&lt;&gt;$E390,"Tipo diferente do da categoria",IF(YEAR($A390)&lt;&gt;AnoPlanilha,"Fora do ano da planilha","OK")))))))))))</f>
        <v/>
      </c>
      <c r="H390" s="25">
        <f>IF(COUNTA($A390:$F390)=0,"",COUNTA($A390:$F390))</f>
        <v/>
      </c>
    </row>
    <row r="391">
      <c r="A391" s="24" t="n"/>
      <c r="B391" s="18" t="n"/>
      <c r="C391" s="18" t="n"/>
      <c r="D391" s="18" t="n"/>
      <c r="E391" s="19" t="n"/>
      <c r="F391" s="14" t="n"/>
      <c r="G391" s="20">
        <f>IF(COUNTA($A391:$F391)=0,"",IF($A391="","Falta a data",IF(NOT(ISNUMBER($A391)),"Data inválida: use 25/10/2026",IF($F391="","Falta o valor",IF(NOT(ISNUMBER($F391)),"Valor inválido: só números",IF($F391&lt;0,"Valor negativo: lance sem sinal e escolha o tipo",IF($E391="","Falta o tipo",IF($C391="","Sem categoria",IF(ISNA(MATCH($C391,'Configuração'!$B$12:$B$41,0)),"Categoria fora da lista",IF(INDEX('Configuração'!$C$12:$C$41,MATCH($C391,'Configuração'!$B$12:$B$41,0))&lt;&gt;$E391,"Tipo diferente do da categoria",IF(YEAR($A391)&lt;&gt;AnoPlanilha,"Fora do ano da planilha","OK")))))))))))</f>
        <v/>
      </c>
      <c r="H391" s="25">
        <f>IF(COUNTA($A391:$F391)=0,"",COUNTA($A391:$F391))</f>
        <v/>
      </c>
    </row>
    <row r="392">
      <c r="A392" s="24" t="n"/>
      <c r="B392" s="18" t="n"/>
      <c r="C392" s="18" t="n"/>
      <c r="D392" s="18" t="n"/>
      <c r="E392" s="19" t="n"/>
      <c r="F392" s="14" t="n"/>
      <c r="G392" s="20">
        <f>IF(COUNTA($A392:$F392)=0,"",IF($A392="","Falta a data",IF(NOT(ISNUMBER($A392)),"Data inválida: use 25/10/2026",IF($F392="","Falta o valor",IF(NOT(ISNUMBER($F392)),"Valor inválido: só números",IF($F392&lt;0,"Valor negativo: lance sem sinal e escolha o tipo",IF($E392="","Falta o tipo",IF($C392="","Sem categoria",IF(ISNA(MATCH($C392,'Configuração'!$B$12:$B$41,0)),"Categoria fora da lista",IF(INDEX('Configuração'!$C$12:$C$41,MATCH($C392,'Configuração'!$B$12:$B$41,0))&lt;&gt;$E392,"Tipo diferente do da categoria",IF(YEAR($A392)&lt;&gt;AnoPlanilha,"Fora do ano da planilha","OK")))))))))))</f>
        <v/>
      </c>
      <c r="H392" s="25">
        <f>IF(COUNTA($A392:$F392)=0,"",COUNTA($A392:$F392))</f>
        <v/>
      </c>
    </row>
    <row r="393">
      <c r="A393" s="24" t="n"/>
      <c r="B393" s="18" t="n"/>
      <c r="C393" s="18" t="n"/>
      <c r="D393" s="18" t="n"/>
      <c r="E393" s="19" t="n"/>
      <c r="F393" s="14" t="n"/>
      <c r="G393" s="20">
        <f>IF(COUNTA($A393:$F393)=0,"",IF($A393="","Falta a data",IF(NOT(ISNUMBER($A393)),"Data inválida: use 25/10/2026",IF($F393="","Falta o valor",IF(NOT(ISNUMBER($F393)),"Valor inválido: só números",IF($F393&lt;0,"Valor negativo: lance sem sinal e escolha o tipo",IF($E393="","Falta o tipo",IF($C393="","Sem categoria",IF(ISNA(MATCH($C393,'Configuração'!$B$12:$B$41,0)),"Categoria fora da lista",IF(INDEX('Configuração'!$C$12:$C$41,MATCH($C393,'Configuração'!$B$12:$B$41,0))&lt;&gt;$E393,"Tipo diferente do da categoria",IF(YEAR($A393)&lt;&gt;AnoPlanilha,"Fora do ano da planilha","OK")))))))))))</f>
        <v/>
      </c>
      <c r="H393" s="25">
        <f>IF(COUNTA($A393:$F393)=0,"",COUNTA($A393:$F393))</f>
        <v/>
      </c>
    </row>
    <row r="394">
      <c r="A394" s="24" t="n"/>
      <c r="B394" s="18" t="n"/>
      <c r="C394" s="18" t="n"/>
      <c r="D394" s="18" t="n"/>
      <c r="E394" s="19" t="n"/>
      <c r="F394" s="14" t="n"/>
      <c r="G394" s="20">
        <f>IF(COUNTA($A394:$F394)=0,"",IF($A394="","Falta a data",IF(NOT(ISNUMBER($A394)),"Data inválida: use 25/10/2026",IF($F394="","Falta o valor",IF(NOT(ISNUMBER($F394)),"Valor inválido: só números",IF($F394&lt;0,"Valor negativo: lance sem sinal e escolha o tipo",IF($E394="","Falta o tipo",IF($C394="","Sem categoria",IF(ISNA(MATCH($C394,'Configuração'!$B$12:$B$41,0)),"Categoria fora da lista",IF(INDEX('Configuração'!$C$12:$C$41,MATCH($C394,'Configuração'!$B$12:$B$41,0))&lt;&gt;$E394,"Tipo diferente do da categoria",IF(YEAR($A394)&lt;&gt;AnoPlanilha,"Fora do ano da planilha","OK")))))))))))</f>
        <v/>
      </c>
      <c r="H394" s="25">
        <f>IF(COUNTA($A394:$F394)=0,"",COUNTA($A394:$F394))</f>
        <v/>
      </c>
    </row>
    <row r="395">
      <c r="A395" s="24" t="n"/>
      <c r="B395" s="18" t="n"/>
      <c r="C395" s="18" t="n"/>
      <c r="D395" s="18" t="n"/>
      <c r="E395" s="19" t="n"/>
      <c r="F395" s="14" t="n"/>
      <c r="G395" s="20">
        <f>IF(COUNTA($A395:$F395)=0,"",IF($A395="","Falta a data",IF(NOT(ISNUMBER($A395)),"Data inválida: use 25/10/2026",IF($F395="","Falta o valor",IF(NOT(ISNUMBER($F395)),"Valor inválido: só números",IF($F395&lt;0,"Valor negativo: lance sem sinal e escolha o tipo",IF($E395="","Falta o tipo",IF($C395="","Sem categoria",IF(ISNA(MATCH($C395,'Configuração'!$B$12:$B$41,0)),"Categoria fora da lista",IF(INDEX('Configuração'!$C$12:$C$41,MATCH($C395,'Configuração'!$B$12:$B$41,0))&lt;&gt;$E395,"Tipo diferente do da categoria",IF(YEAR($A395)&lt;&gt;AnoPlanilha,"Fora do ano da planilha","OK")))))))))))</f>
        <v/>
      </c>
      <c r="H395" s="25">
        <f>IF(COUNTA($A395:$F395)=0,"",COUNTA($A395:$F395))</f>
        <v/>
      </c>
    </row>
    <row r="396">
      <c r="A396" s="24" t="n"/>
      <c r="B396" s="18" t="n"/>
      <c r="C396" s="18" t="n"/>
      <c r="D396" s="18" t="n"/>
      <c r="E396" s="19" t="n"/>
      <c r="F396" s="14" t="n"/>
      <c r="G396" s="20">
        <f>IF(COUNTA($A396:$F396)=0,"",IF($A396="","Falta a data",IF(NOT(ISNUMBER($A396)),"Data inválida: use 25/10/2026",IF($F396="","Falta o valor",IF(NOT(ISNUMBER($F396)),"Valor inválido: só números",IF($F396&lt;0,"Valor negativo: lance sem sinal e escolha o tipo",IF($E396="","Falta o tipo",IF($C396="","Sem categoria",IF(ISNA(MATCH($C396,'Configuração'!$B$12:$B$41,0)),"Categoria fora da lista",IF(INDEX('Configuração'!$C$12:$C$41,MATCH($C396,'Configuração'!$B$12:$B$41,0))&lt;&gt;$E396,"Tipo diferente do da categoria",IF(YEAR($A396)&lt;&gt;AnoPlanilha,"Fora do ano da planilha","OK")))))))))))</f>
        <v/>
      </c>
      <c r="H396" s="25">
        <f>IF(COUNTA($A396:$F396)=0,"",COUNTA($A396:$F396))</f>
        <v/>
      </c>
    </row>
    <row r="397">
      <c r="A397" s="24" t="n"/>
      <c r="B397" s="18" t="n"/>
      <c r="C397" s="18" t="n"/>
      <c r="D397" s="18" t="n"/>
      <c r="E397" s="19" t="n"/>
      <c r="F397" s="14" t="n"/>
      <c r="G397" s="20">
        <f>IF(COUNTA($A397:$F397)=0,"",IF($A397="","Falta a data",IF(NOT(ISNUMBER($A397)),"Data inválida: use 25/10/2026",IF($F397="","Falta o valor",IF(NOT(ISNUMBER($F397)),"Valor inválido: só números",IF($F397&lt;0,"Valor negativo: lance sem sinal e escolha o tipo",IF($E397="","Falta o tipo",IF($C397="","Sem categoria",IF(ISNA(MATCH($C397,'Configuração'!$B$12:$B$41,0)),"Categoria fora da lista",IF(INDEX('Configuração'!$C$12:$C$41,MATCH($C397,'Configuração'!$B$12:$B$41,0))&lt;&gt;$E397,"Tipo diferente do da categoria",IF(YEAR($A397)&lt;&gt;AnoPlanilha,"Fora do ano da planilha","OK")))))))))))</f>
        <v/>
      </c>
      <c r="H397" s="25">
        <f>IF(COUNTA($A397:$F397)=0,"",COUNTA($A397:$F397))</f>
        <v/>
      </c>
    </row>
    <row r="398">
      <c r="A398" s="24" t="n"/>
      <c r="B398" s="18" t="n"/>
      <c r="C398" s="18" t="n"/>
      <c r="D398" s="18" t="n"/>
      <c r="E398" s="19" t="n"/>
      <c r="F398" s="14" t="n"/>
      <c r="G398" s="20">
        <f>IF(COUNTA($A398:$F398)=0,"",IF($A398="","Falta a data",IF(NOT(ISNUMBER($A398)),"Data inválida: use 25/10/2026",IF($F398="","Falta o valor",IF(NOT(ISNUMBER($F398)),"Valor inválido: só números",IF($F398&lt;0,"Valor negativo: lance sem sinal e escolha o tipo",IF($E398="","Falta o tipo",IF($C398="","Sem categoria",IF(ISNA(MATCH($C398,'Configuração'!$B$12:$B$41,0)),"Categoria fora da lista",IF(INDEX('Configuração'!$C$12:$C$41,MATCH($C398,'Configuração'!$B$12:$B$41,0))&lt;&gt;$E398,"Tipo diferente do da categoria",IF(YEAR($A398)&lt;&gt;AnoPlanilha,"Fora do ano da planilha","OK")))))))))))</f>
        <v/>
      </c>
      <c r="H398" s="25">
        <f>IF(COUNTA($A398:$F398)=0,"",COUNTA($A398:$F398))</f>
        <v/>
      </c>
    </row>
    <row r="399">
      <c r="A399" s="24" t="n"/>
      <c r="B399" s="18" t="n"/>
      <c r="C399" s="18" t="n"/>
      <c r="D399" s="18" t="n"/>
      <c r="E399" s="19" t="n"/>
      <c r="F399" s="14" t="n"/>
      <c r="G399" s="20">
        <f>IF(COUNTA($A399:$F399)=0,"",IF($A399="","Falta a data",IF(NOT(ISNUMBER($A399)),"Data inválida: use 25/10/2026",IF($F399="","Falta o valor",IF(NOT(ISNUMBER($F399)),"Valor inválido: só números",IF($F399&lt;0,"Valor negativo: lance sem sinal e escolha o tipo",IF($E399="","Falta o tipo",IF($C399="","Sem categoria",IF(ISNA(MATCH($C399,'Configuração'!$B$12:$B$41,0)),"Categoria fora da lista",IF(INDEX('Configuração'!$C$12:$C$41,MATCH($C399,'Configuração'!$B$12:$B$41,0))&lt;&gt;$E399,"Tipo diferente do da categoria",IF(YEAR($A399)&lt;&gt;AnoPlanilha,"Fora do ano da planilha","OK")))))))))))</f>
        <v/>
      </c>
      <c r="H399" s="25">
        <f>IF(COUNTA($A399:$F399)=0,"",COUNTA($A399:$F399))</f>
        <v/>
      </c>
    </row>
    <row r="400">
      <c r="A400" s="24" t="n"/>
      <c r="B400" s="18" t="n"/>
      <c r="C400" s="18" t="n"/>
      <c r="D400" s="18" t="n"/>
      <c r="E400" s="19" t="n"/>
      <c r="F400" s="14" t="n"/>
      <c r="G400" s="20">
        <f>IF(COUNTA($A400:$F400)=0,"",IF($A400="","Falta a data",IF(NOT(ISNUMBER($A400)),"Data inválida: use 25/10/2026",IF($F400="","Falta o valor",IF(NOT(ISNUMBER($F400)),"Valor inválido: só números",IF($F400&lt;0,"Valor negativo: lance sem sinal e escolha o tipo",IF($E400="","Falta o tipo",IF($C400="","Sem categoria",IF(ISNA(MATCH($C400,'Configuração'!$B$12:$B$41,0)),"Categoria fora da lista",IF(INDEX('Configuração'!$C$12:$C$41,MATCH($C400,'Configuração'!$B$12:$B$41,0))&lt;&gt;$E400,"Tipo diferente do da categoria",IF(YEAR($A400)&lt;&gt;AnoPlanilha,"Fora do ano da planilha","OK")))))))))))</f>
        <v/>
      </c>
      <c r="H400" s="25">
        <f>IF(COUNTA($A400:$F400)=0,"",COUNTA($A400:$F400))</f>
        <v/>
      </c>
    </row>
    <row r="401">
      <c r="A401" s="24" t="n"/>
      <c r="B401" s="18" t="n"/>
      <c r="C401" s="18" t="n"/>
      <c r="D401" s="18" t="n"/>
      <c r="E401" s="19" t="n"/>
      <c r="F401" s="14" t="n"/>
      <c r="G401" s="20">
        <f>IF(COUNTA($A401:$F401)=0,"",IF($A401="","Falta a data",IF(NOT(ISNUMBER($A401)),"Data inválida: use 25/10/2026",IF($F401="","Falta o valor",IF(NOT(ISNUMBER($F401)),"Valor inválido: só números",IF($F401&lt;0,"Valor negativo: lance sem sinal e escolha o tipo",IF($E401="","Falta o tipo",IF($C401="","Sem categoria",IF(ISNA(MATCH($C401,'Configuração'!$B$12:$B$41,0)),"Categoria fora da lista",IF(INDEX('Configuração'!$C$12:$C$41,MATCH($C401,'Configuração'!$B$12:$B$41,0))&lt;&gt;$E401,"Tipo diferente do da categoria",IF(YEAR($A401)&lt;&gt;AnoPlanilha,"Fora do ano da planilha","OK")))))))))))</f>
        <v/>
      </c>
      <c r="H401" s="25">
        <f>IF(COUNTA($A401:$F401)=0,"",COUNTA($A401:$F401))</f>
        <v/>
      </c>
    </row>
    <row r="402">
      <c r="A402" s="24" t="n"/>
      <c r="B402" s="18" t="n"/>
      <c r="C402" s="18" t="n"/>
      <c r="D402" s="18" t="n"/>
      <c r="E402" s="19" t="n"/>
      <c r="F402" s="14" t="n"/>
      <c r="G402" s="20">
        <f>IF(COUNTA($A402:$F402)=0,"",IF($A402="","Falta a data",IF(NOT(ISNUMBER($A402)),"Data inválida: use 25/10/2026",IF($F402="","Falta o valor",IF(NOT(ISNUMBER($F402)),"Valor inválido: só números",IF($F402&lt;0,"Valor negativo: lance sem sinal e escolha o tipo",IF($E402="","Falta o tipo",IF($C402="","Sem categoria",IF(ISNA(MATCH($C402,'Configuração'!$B$12:$B$41,0)),"Categoria fora da lista",IF(INDEX('Configuração'!$C$12:$C$41,MATCH($C402,'Configuração'!$B$12:$B$41,0))&lt;&gt;$E402,"Tipo diferente do da categoria",IF(YEAR($A402)&lt;&gt;AnoPlanilha,"Fora do ano da planilha","OK")))))))))))</f>
        <v/>
      </c>
      <c r="H402" s="25">
        <f>IF(COUNTA($A402:$F402)=0,"",COUNTA($A402:$F402))</f>
        <v/>
      </c>
    </row>
    <row r="403">
      <c r="A403" s="24" t="n"/>
      <c r="B403" s="18" t="n"/>
      <c r="C403" s="18" t="n"/>
      <c r="D403" s="18" t="n"/>
      <c r="E403" s="19" t="n"/>
      <c r="F403" s="14" t="n"/>
      <c r="G403" s="20">
        <f>IF(COUNTA($A403:$F403)=0,"",IF($A403="","Falta a data",IF(NOT(ISNUMBER($A403)),"Data inválida: use 25/10/2026",IF($F403="","Falta o valor",IF(NOT(ISNUMBER($F403)),"Valor inválido: só números",IF($F403&lt;0,"Valor negativo: lance sem sinal e escolha o tipo",IF($E403="","Falta o tipo",IF($C403="","Sem categoria",IF(ISNA(MATCH($C403,'Configuração'!$B$12:$B$41,0)),"Categoria fora da lista",IF(INDEX('Configuração'!$C$12:$C$41,MATCH($C403,'Configuração'!$B$12:$B$41,0))&lt;&gt;$E403,"Tipo diferente do da categoria",IF(YEAR($A403)&lt;&gt;AnoPlanilha,"Fora do ano da planilha","OK")))))))))))</f>
        <v/>
      </c>
      <c r="H403" s="25">
        <f>IF(COUNTA($A403:$F403)=0,"",COUNTA($A403:$F403))</f>
        <v/>
      </c>
    </row>
    <row r="404">
      <c r="A404" s="24" t="n"/>
      <c r="B404" s="18" t="n"/>
      <c r="C404" s="18" t="n"/>
      <c r="D404" s="18" t="n"/>
      <c r="E404" s="19" t="n"/>
      <c r="F404" s="14" t="n"/>
      <c r="G404" s="20">
        <f>IF(COUNTA($A404:$F404)=0,"",IF($A404="","Falta a data",IF(NOT(ISNUMBER($A404)),"Data inválida: use 25/10/2026",IF($F404="","Falta o valor",IF(NOT(ISNUMBER($F404)),"Valor inválido: só números",IF($F404&lt;0,"Valor negativo: lance sem sinal e escolha o tipo",IF($E404="","Falta o tipo",IF($C404="","Sem categoria",IF(ISNA(MATCH($C404,'Configuração'!$B$12:$B$41,0)),"Categoria fora da lista",IF(INDEX('Configuração'!$C$12:$C$41,MATCH($C404,'Configuração'!$B$12:$B$41,0))&lt;&gt;$E404,"Tipo diferente do da categoria",IF(YEAR($A404)&lt;&gt;AnoPlanilha,"Fora do ano da planilha","OK")))))))))))</f>
        <v/>
      </c>
      <c r="H404" s="25">
        <f>IF(COUNTA($A404:$F404)=0,"",COUNTA($A404:$F404))</f>
        <v/>
      </c>
    </row>
    <row r="405">
      <c r="A405" s="24" t="n"/>
      <c r="B405" s="18" t="n"/>
      <c r="C405" s="18" t="n"/>
      <c r="D405" s="18" t="n"/>
      <c r="E405" s="19" t="n"/>
      <c r="F405" s="14" t="n"/>
      <c r="G405" s="20">
        <f>IF(COUNTA($A405:$F405)=0,"",IF($A405="","Falta a data",IF(NOT(ISNUMBER($A405)),"Data inválida: use 25/10/2026",IF($F405="","Falta o valor",IF(NOT(ISNUMBER($F405)),"Valor inválido: só números",IF($F405&lt;0,"Valor negativo: lance sem sinal e escolha o tipo",IF($E405="","Falta o tipo",IF($C405="","Sem categoria",IF(ISNA(MATCH($C405,'Configuração'!$B$12:$B$41,0)),"Categoria fora da lista",IF(INDEX('Configuração'!$C$12:$C$41,MATCH($C405,'Configuração'!$B$12:$B$41,0))&lt;&gt;$E405,"Tipo diferente do da categoria",IF(YEAR($A405)&lt;&gt;AnoPlanilha,"Fora do ano da planilha","OK")))))))))))</f>
        <v/>
      </c>
      <c r="H405" s="25">
        <f>IF(COUNTA($A405:$F405)=0,"",COUNTA($A405:$F405))</f>
        <v/>
      </c>
    </row>
    <row r="406">
      <c r="A406" s="24" t="n"/>
      <c r="B406" s="18" t="n"/>
      <c r="C406" s="18" t="n"/>
      <c r="D406" s="18" t="n"/>
      <c r="E406" s="19" t="n"/>
      <c r="F406" s="14" t="n"/>
      <c r="G406" s="20">
        <f>IF(COUNTA($A406:$F406)=0,"",IF($A406="","Falta a data",IF(NOT(ISNUMBER($A406)),"Data inválida: use 25/10/2026",IF($F406="","Falta o valor",IF(NOT(ISNUMBER($F406)),"Valor inválido: só números",IF($F406&lt;0,"Valor negativo: lance sem sinal e escolha o tipo",IF($E406="","Falta o tipo",IF($C406="","Sem categoria",IF(ISNA(MATCH($C406,'Configuração'!$B$12:$B$41,0)),"Categoria fora da lista",IF(INDEX('Configuração'!$C$12:$C$41,MATCH($C406,'Configuração'!$B$12:$B$41,0))&lt;&gt;$E406,"Tipo diferente do da categoria",IF(YEAR($A406)&lt;&gt;AnoPlanilha,"Fora do ano da planilha","OK")))))))))))</f>
        <v/>
      </c>
      <c r="H406" s="25">
        <f>IF(COUNTA($A406:$F406)=0,"",COUNTA($A406:$F406))</f>
        <v/>
      </c>
    </row>
    <row r="407">
      <c r="A407" s="24" t="n"/>
      <c r="B407" s="18" t="n"/>
      <c r="C407" s="18" t="n"/>
      <c r="D407" s="18" t="n"/>
      <c r="E407" s="19" t="n"/>
      <c r="F407" s="14" t="n"/>
      <c r="G407" s="20">
        <f>IF(COUNTA($A407:$F407)=0,"",IF($A407="","Falta a data",IF(NOT(ISNUMBER($A407)),"Data inválida: use 25/10/2026",IF($F407="","Falta o valor",IF(NOT(ISNUMBER($F407)),"Valor inválido: só números",IF($F407&lt;0,"Valor negativo: lance sem sinal e escolha o tipo",IF($E407="","Falta o tipo",IF($C407="","Sem categoria",IF(ISNA(MATCH($C407,'Configuração'!$B$12:$B$41,0)),"Categoria fora da lista",IF(INDEX('Configuração'!$C$12:$C$41,MATCH($C407,'Configuração'!$B$12:$B$41,0))&lt;&gt;$E407,"Tipo diferente do da categoria",IF(YEAR($A407)&lt;&gt;AnoPlanilha,"Fora do ano da planilha","OK")))))))))))</f>
        <v/>
      </c>
      <c r="H407" s="25">
        <f>IF(COUNTA($A407:$F407)=0,"",COUNTA($A407:$F407))</f>
        <v/>
      </c>
    </row>
    <row r="408">
      <c r="A408" s="24" t="n"/>
      <c r="B408" s="18" t="n"/>
      <c r="C408" s="18" t="n"/>
      <c r="D408" s="18" t="n"/>
      <c r="E408" s="19" t="n"/>
      <c r="F408" s="14" t="n"/>
      <c r="G408" s="20">
        <f>IF(COUNTA($A408:$F408)=0,"",IF($A408="","Falta a data",IF(NOT(ISNUMBER($A408)),"Data inválida: use 25/10/2026",IF($F408="","Falta o valor",IF(NOT(ISNUMBER($F408)),"Valor inválido: só números",IF($F408&lt;0,"Valor negativo: lance sem sinal e escolha o tipo",IF($E408="","Falta o tipo",IF($C408="","Sem categoria",IF(ISNA(MATCH($C408,'Configuração'!$B$12:$B$41,0)),"Categoria fora da lista",IF(INDEX('Configuração'!$C$12:$C$41,MATCH($C408,'Configuração'!$B$12:$B$41,0))&lt;&gt;$E408,"Tipo diferente do da categoria",IF(YEAR($A408)&lt;&gt;AnoPlanilha,"Fora do ano da planilha","OK")))))))))))</f>
        <v/>
      </c>
      <c r="H408" s="25">
        <f>IF(COUNTA($A408:$F408)=0,"",COUNTA($A408:$F408))</f>
        <v/>
      </c>
    </row>
    <row r="409">
      <c r="A409" s="24" t="n"/>
      <c r="B409" s="18" t="n"/>
      <c r="C409" s="18" t="n"/>
      <c r="D409" s="18" t="n"/>
      <c r="E409" s="19" t="n"/>
      <c r="F409" s="14" t="n"/>
      <c r="G409" s="20">
        <f>IF(COUNTA($A409:$F409)=0,"",IF($A409="","Falta a data",IF(NOT(ISNUMBER($A409)),"Data inválida: use 25/10/2026",IF($F409="","Falta o valor",IF(NOT(ISNUMBER($F409)),"Valor inválido: só números",IF($F409&lt;0,"Valor negativo: lance sem sinal e escolha o tipo",IF($E409="","Falta o tipo",IF($C409="","Sem categoria",IF(ISNA(MATCH($C409,'Configuração'!$B$12:$B$41,0)),"Categoria fora da lista",IF(INDEX('Configuração'!$C$12:$C$41,MATCH($C409,'Configuração'!$B$12:$B$41,0))&lt;&gt;$E409,"Tipo diferente do da categoria",IF(YEAR($A409)&lt;&gt;AnoPlanilha,"Fora do ano da planilha","OK")))))))))))</f>
        <v/>
      </c>
      <c r="H409" s="25">
        <f>IF(COUNTA($A409:$F409)=0,"",COUNTA($A409:$F409))</f>
        <v/>
      </c>
    </row>
    <row r="410">
      <c r="A410" s="24" t="n"/>
      <c r="B410" s="18" t="n"/>
      <c r="C410" s="18" t="n"/>
      <c r="D410" s="18" t="n"/>
      <c r="E410" s="19" t="n"/>
      <c r="F410" s="14" t="n"/>
      <c r="G410" s="20">
        <f>IF(COUNTA($A410:$F410)=0,"",IF($A410="","Falta a data",IF(NOT(ISNUMBER($A410)),"Data inválida: use 25/10/2026",IF($F410="","Falta o valor",IF(NOT(ISNUMBER($F410)),"Valor inválido: só números",IF($F410&lt;0,"Valor negativo: lance sem sinal e escolha o tipo",IF($E410="","Falta o tipo",IF($C410="","Sem categoria",IF(ISNA(MATCH($C410,'Configuração'!$B$12:$B$41,0)),"Categoria fora da lista",IF(INDEX('Configuração'!$C$12:$C$41,MATCH($C410,'Configuração'!$B$12:$B$41,0))&lt;&gt;$E410,"Tipo diferente do da categoria",IF(YEAR($A410)&lt;&gt;AnoPlanilha,"Fora do ano da planilha","OK")))))))))))</f>
        <v/>
      </c>
      <c r="H410" s="25">
        <f>IF(COUNTA($A410:$F410)=0,"",COUNTA($A410:$F410))</f>
        <v/>
      </c>
    </row>
    <row r="411">
      <c r="A411" s="24" t="n"/>
      <c r="B411" s="18" t="n"/>
      <c r="C411" s="18" t="n"/>
      <c r="D411" s="18" t="n"/>
      <c r="E411" s="19" t="n"/>
      <c r="F411" s="14" t="n"/>
      <c r="G411" s="20">
        <f>IF(COUNTA($A411:$F411)=0,"",IF($A411="","Falta a data",IF(NOT(ISNUMBER($A411)),"Data inválida: use 25/10/2026",IF($F411="","Falta o valor",IF(NOT(ISNUMBER($F411)),"Valor inválido: só números",IF($F411&lt;0,"Valor negativo: lance sem sinal e escolha o tipo",IF($E411="","Falta o tipo",IF($C411="","Sem categoria",IF(ISNA(MATCH($C411,'Configuração'!$B$12:$B$41,0)),"Categoria fora da lista",IF(INDEX('Configuração'!$C$12:$C$41,MATCH($C411,'Configuração'!$B$12:$B$41,0))&lt;&gt;$E411,"Tipo diferente do da categoria",IF(YEAR($A411)&lt;&gt;AnoPlanilha,"Fora do ano da planilha","OK")))))))))))</f>
        <v/>
      </c>
      <c r="H411" s="25">
        <f>IF(COUNTA($A411:$F411)=0,"",COUNTA($A411:$F411))</f>
        <v/>
      </c>
    </row>
    <row r="412">
      <c r="A412" s="24" t="n"/>
      <c r="B412" s="18" t="n"/>
      <c r="C412" s="18" t="n"/>
      <c r="D412" s="18" t="n"/>
      <c r="E412" s="19" t="n"/>
      <c r="F412" s="14" t="n"/>
      <c r="G412" s="20">
        <f>IF(COUNTA($A412:$F412)=0,"",IF($A412="","Falta a data",IF(NOT(ISNUMBER($A412)),"Data inválida: use 25/10/2026",IF($F412="","Falta o valor",IF(NOT(ISNUMBER($F412)),"Valor inválido: só números",IF($F412&lt;0,"Valor negativo: lance sem sinal e escolha o tipo",IF($E412="","Falta o tipo",IF($C412="","Sem categoria",IF(ISNA(MATCH($C412,'Configuração'!$B$12:$B$41,0)),"Categoria fora da lista",IF(INDEX('Configuração'!$C$12:$C$41,MATCH($C412,'Configuração'!$B$12:$B$41,0))&lt;&gt;$E412,"Tipo diferente do da categoria",IF(YEAR($A412)&lt;&gt;AnoPlanilha,"Fora do ano da planilha","OK")))))))))))</f>
        <v/>
      </c>
      <c r="H412" s="25">
        <f>IF(COUNTA($A412:$F412)=0,"",COUNTA($A412:$F412))</f>
        <v/>
      </c>
    </row>
    <row r="413">
      <c r="A413" s="24" t="n"/>
      <c r="B413" s="18" t="n"/>
      <c r="C413" s="18" t="n"/>
      <c r="D413" s="18" t="n"/>
      <c r="E413" s="19" t="n"/>
      <c r="F413" s="14" t="n"/>
      <c r="G413" s="20">
        <f>IF(COUNTA($A413:$F413)=0,"",IF($A413="","Falta a data",IF(NOT(ISNUMBER($A413)),"Data inválida: use 25/10/2026",IF($F413="","Falta o valor",IF(NOT(ISNUMBER($F413)),"Valor inválido: só números",IF($F413&lt;0,"Valor negativo: lance sem sinal e escolha o tipo",IF($E413="","Falta o tipo",IF($C413="","Sem categoria",IF(ISNA(MATCH($C413,'Configuração'!$B$12:$B$41,0)),"Categoria fora da lista",IF(INDEX('Configuração'!$C$12:$C$41,MATCH($C413,'Configuração'!$B$12:$B$41,0))&lt;&gt;$E413,"Tipo diferente do da categoria",IF(YEAR($A413)&lt;&gt;AnoPlanilha,"Fora do ano da planilha","OK")))))))))))</f>
        <v/>
      </c>
      <c r="H413" s="25">
        <f>IF(COUNTA($A413:$F413)=0,"",COUNTA($A413:$F413))</f>
        <v/>
      </c>
    </row>
    <row r="414">
      <c r="A414" s="24" t="n"/>
      <c r="B414" s="18" t="n"/>
      <c r="C414" s="18" t="n"/>
      <c r="D414" s="18" t="n"/>
      <c r="E414" s="19" t="n"/>
      <c r="F414" s="14" t="n"/>
      <c r="G414" s="20">
        <f>IF(COUNTA($A414:$F414)=0,"",IF($A414="","Falta a data",IF(NOT(ISNUMBER($A414)),"Data inválida: use 25/10/2026",IF($F414="","Falta o valor",IF(NOT(ISNUMBER($F414)),"Valor inválido: só números",IF($F414&lt;0,"Valor negativo: lance sem sinal e escolha o tipo",IF($E414="","Falta o tipo",IF($C414="","Sem categoria",IF(ISNA(MATCH($C414,'Configuração'!$B$12:$B$41,0)),"Categoria fora da lista",IF(INDEX('Configuração'!$C$12:$C$41,MATCH($C414,'Configuração'!$B$12:$B$41,0))&lt;&gt;$E414,"Tipo diferente do da categoria",IF(YEAR($A414)&lt;&gt;AnoPlanilha,"Fora do ano da planilha","OK")))))))))))</f>
        <v/>
      </c>
      <c r="H414" s="25">
        <f>IF(COUNTA($A414:$F414)=0,"",COUNTA($A414:$F414))</f>
        <v/>
      </c>
    </row>
    <row r="415">
      <c r="A415" s="24" t="n"/>
      <c r="B415" s="18" t="n"/>
      <c r="C415" s="18" t="n"/>
      <c r="D415" s="18" t="n"/>
      <c r="E415" s="19" t="n"/>
      <c r="F415" s="14" t="n"/>
      <c r="G415" s="20">
        <f>IF(COUNTA($A415:$F415)=0,"",IF($A415="","Falta a data",IF(NOT(ISNUMBER($A415)),"Data inválida: use 25/10/2026",IF($F415="","Falta o valor",IF(NOT(ISNUMBER($F415)),"Valor inválido: só números",IF($F415&lt;0,"Valor negativo: lance sem sinal e escolha o tipo",IF($E415="","Falta o tipo",IF($C415="","Sem categoria",IF(ISNA(MATCH($C415,'Configuração'!$B$12:$B$41,0)),"Categoria fora da lista",IF(INDEX('Configuração'!$C$12:$C$41,MATCH($C415,'Configuração'!$B$12:$B$41,0))&lt;&gt;$E415,"Tipo diferente do da categoria",IF(YEAR($A415)&lt;&gt;AnoPlanilha,"Fora do ano da planilha","OK")))))))))))</f>
        <v/>
      </c>
      <c r="H415" s="25">
        <f>IF(COUNTA($A415:$F415)=0,"",COUNTA($A415:$F415))</f>
        <v/>
      </c>
    </row>
    <row r="416">
      <c r="A416" s="24" t="n"/>
      <c r="B416" s="18" t="n"/>
      <c r="C416" s="18" t="n"/>
      <c r="D416" s="18" t="n"/>
      <c r="E416" s="19" t="n"/>
      <c r="F416" s="14" t="n"/>
      <c r="G416" s="20">
        <f>IF(COUNTA($A416:$F416)=0,"",IF($A416="","Falta a data",IF(NOT(ISNUMBER($A416)),"Data inválida: use 25/10/2026",IF($F416="","Falta o valor",IF(NOT(ISNUMBER($F416)),"Valor inválido: só números",IF($F416&lt;0,"Valor negativo: lance sem sinal e escolha o tipo",IF($E416="","Falta o tipo",IF($C416="","Sem categoria",IF(ISNA(MATCH($C416,'Configuração'!$B$12:$B$41,0)),"Categoria fora da lista",IF(INDEX('Configuração'!$C$12:$C$41,MATCH($C416,'Configuração'!$B$12:$B$41,0))&lt;&gt;$E416,"Tipo diferente do da categoria",IF(YEAR($A416)&lt;&gt;AnoPlanilha,"Fora do ano da planilha","OK")))))))))))</f>
        <v/>
      </c>
      <c r="H416" s="25">
        <f>IF(COUNTA($A416:$F416)=0,"",COUNTA($A416:$F416))</f>
        <v/>
      </c>
    </row>
    <row r="417">
      <c r="A417" s="24" t="n"/>
      <c r="B417" s="18" t="n"/>
      <c r="C417" s="18" t="n"/>
      <c r="D417" s="18" t="n"/>
      <c r="E417" s="19" t="n"/>
      <c r="F417" s="14" t="n"/>
      <c r="G417" s="20">
        <f>IF(COUNTA($A417:$F417)=0,"",IF($A417="","Falta a data",IF(NOT(ISNUMBER($A417)),"Data inválida: use 25/10/2026",IF($F417="","Falta o valor",IF(NOT(ISNUMBER($F417)),"Valor inválido: só números",IF($F417&lt;0,"Valor negativo: lance sem sinal e escolha o tipo",IF($E417="","Falta o tipo",IF($C417="","Sem categoria",IF(ISNA(MATCH($C417,'Configuração'!$B$12:$B$41,0)),"Categoria fora da lista",IF(INDEX('Configuração'!$C$12:$C$41,MATCH($C417,'Configuração'!$B$12:$B$41,0))&lt;&gt;$E417,"Tipo diferente do da categoria",IF(YEAR($A417)&lt;&gt;AnoPlanilha,"Fora do ano da planilha","OK")))))))))))</f>
        <v/>
      </c>
      <c r="H417" s="25">
        <f>IF(COUNTA($A417:$F417)=0,"",COUNTA($A417:$F417))</f>
        <v/>
      </c>
    </row>
    <row r="418">
      <c r="A418" s="24" t="n"/>
      <c r="B418" s="18" t="n"/>
      <c r="C418" s="18" t="n"/>
      <c r="D418" s="18" t="n"/>
      <c r="E418" s="19" t="n"/>
      <c r="F418" s="14" t="n"/>
      <c r="G418" s="20">
        <f>IF(COUNTA($A418:$F418)=0,"",IF($A418="","Falta a data",IF(NOT(ISNUMBER($A418)),"Data inválida: use 25/10/2026",IF($F418="","Falta o valor",IF(NOT(ISNUMBER($F418)),"Valor inválido: só números",IF($F418&lt;0,"Valor negativo: lance sem sinal e escolha o tipo",IF($E418="","Falta o tipo",IF($C418="","Sem categoria",IF(ISNA(MATCH($C418,'Configuração'!$B$12:$B$41,0)),"Categoria fora da lista",IF(INDEX('Configuração'!$C$12:$C$41,MATCH($C418,'Configuração'!$B$12:$B$41,0))&lt;&gt;$E418,"Tipo diferente do da categoria",IF(YEAR($A418)&lt;&gt;AnoPlanilha,"Fora do ano da planilha","OK")))))))))))</f>
        <v/>
      </c>
      <c r="H418" s="25">
        <f>IF(COUNTA($A418:$F418)=0,"",COUNTA($A418:$F418))</f>
        <v/>
      </c>
    </row>
    <row r="419">
      <c r="A419" s="24" t="n"/>
      <c r="B419" s="18" t="n"/>
      <c r="C419" s="18" t="n"/>
      <c r="D419" s="18" t="n"/>
      <c r="E419" s="19" t="n"/>
      <c r="F419" s="14" t="n"/>
      <c r="G419" s="20">
        <f>IF(COUNTA($A419:$F419)=0,"",IF($A419="","Falta a data",IF(NOT(ISNUMBER($A419)),"Data inválida: use 25/10/2026",IF($F419="","Falta o valor",IF(NOT(ISNUMBER($F419)),"Valor inválido: só números",IF($F419&lt;0,"Valor negativo: lance sem sinal e escolha o tipo",IF($E419="","Falta o tipo",IF($C419="","Sem categoria",IF(ISNA(MATCH($C419,'Configuração'!$B$12:$B$41,0)),"Categoria fora da lista",IF(INDEX('Configuração'!$C$12:$C$41,MATCH($C419,'Configuração'!$B$12:$B$41,0))&lt;&gt;$E419,"Tipo diferente do da categoria",IF(YEAR($A419)&lt;&gt;AnoPlanilha,"Fora do ano da planilha","OK")))))))))))</f>
        <v/>
      </c>
      <c r="H419" s="25">
        <f>IF(COUNTA($A419:$F419)=0,"",COUNTA($A419:$F419))</f>
        <v/>
      </c>
    </row>
    <row r="420">
      <c r="A420" s="24" t="n"/>
      <c r="B420" s="18" t="n"/>
      <c r="C420" s="18" t="n"/>
      <c r="D420" s="18" t="n"/>
      <c r="E420" s="19" t="n"/>
      <c r="F420" s="14" t="n"/>
      <c r="G420" s="20">
        <f>IF(COUNTA($A420:$F420)=0,"",IF($A420="","Falta a data",IF(NOT(ISNUMBER($A420)),"Data inválida: use 25/10/2026",IF($F420="","Falta o valor",IF(NOT(ISNUMBER($F420)),"Valor inválido: só números",IF($F420&lt;0,"Valor negativo: lance sem sinal e escolha o tipo",IF($E420="","Falta o tipo",IF($C420="","Sem categoria",IF(ISNA(MATCH($C420,'Configuração'!$B$12:$B$41,0)),"Categoria fora da lista",IF(INDEX('Configuração'!$C$12:$C$41,MATCH($C420,'Configuração'!$B$12:$B$41,0))&lt;&gt;$E420,"Tipo diferente do da categoria",IF(YEAR($A420)&lt;&gt;AnoPlanilha,"Fora do ano da planilha","OK")))))))))))</f>
        <v/>
      </c>
      <c r="H420" s="25">
        <f>IF(COUNTA($A420:$F420)=0,"",COUNTA($A420:$F420))</f>
        <v/>
      </c>
    </row>
    <row r="421">
      <c r="A421" s="24" t="n"/>
      <c r="B421" s="18" t="n"/>
      <c r="C421" s="18" t="n"/>
      <c r="D421" s="18" t="n"/>
      <c r="E421" s="19" t="n"/>
      <c r="F421" s="14" t="n"/>
      <c r="G421" s="20">
        <f>IF(COUNTA($A421:$F421)=0,"",IF($A421="","Falta a data",IF(NOT(ISNUMBER($A421)),"Data inválida: use 25/10/2026",IF($F421="","Falta o valor",IF(NOT(ISNUMBER($F421)),"Valor inválido: só números",IF($F421&lt;0,"Valor negativo: lance sem sinal e escolha o tipo",IF($E421="","Falta o tipo",IF($C421="","Sem categoria",IF(ISNA(MATCH($C421,'Configuração'!$B$12:$B$41,0)),"Categoria fora da lista",IF(INDEX('Configuração'!$C$12:$C$41,MATCH($C421,'Configuração'!$B$12:$B$41,0))&lt;&gt;$E421,"Tipo diferente do da categoria",IF(YEAR($A421)&lt;&gt;AnoPlanilha,"Fora do ano da planilha","OK")))))))))))</f>
        <v/>
      </c>
      <c r="H421" s="25">
        <f>IF(COUNTA($A421:$F421)=0,"",COUNTA($A421:$F421))</f>
        <v/>
      </c>
    </row>
    <row r="422">
      <c r="A422" s="24" t="n"/>
      <c r="B422" s="18" t="n"/>
      <c r="C422" s="18" t="n"/>
      <c r="D422" s="18" t="n"/>
      <c r="E422" s="19" t="n"/>
      <c r="F422" s="14" t="n"/>
      <c r="G422" s="20">
        <f>IF(COUNTA($A422:$F422)=0,"",IF($A422="","Falta a data",IF(NOT(ISNUMBER($A422)),"Data inválida: use 25/10/2026",IF($F422="","Falta o valor",IF(NOT(ISNUMBER($F422)),"Valor inválido: só números",IF($F422&lt;0,"Valor negativo: lance sem sinal e escolha o tipo",IF($E422="","Falta o tipo",IF($C422="","Sem categoria",IF(ISNA(MATCH($C422,'Configuração'!$B$12:$B$41,0)),"Categoria fora da lista",IF(INDEX('Configuração'!$C$12:$C$41,MATCH($C422,'Configuração'!$B$12:$B$41,0))&lt;&gt;$E422,"Tipo diferente do da categoria",IF(YEAR($A422)&lt;&gt;AnoPlanilha,"Fora do ano da planilha","OK")))))))))))</f>
        <v/>
      </c>
      <c r="H422" s="25">
        <f>IF(COUNTA($A422:$F422)=0,"",COUNTA($A422:$F422))</f>
        <v/>
      </c>
    </row>
    <row r="423">
      <c r="A423" s="24" t="n"/>
      <c r="B423" s="18" t="n"/>
      <c r="C423" s="18" t="n"/>
      <c r="D423" s="18" t="n"/>
      <c r="E423" s="19" t="n"/>
      <c r="F423" s="14" t="n"/>
      <c r="G423" s="20">
        <f>IF(COUNTA($A423:$F423)=0,"",IF($A423="","Falta a data",IF(NOT(ISNUMBER($A423)),"Data inválida: use 25/10/2026",IF($F423="","Falta o valor",IF(NOT(ISNUMBER($F423)),"Valor inválido: só números",IF($F423&lt;0,"Valor negativo: lance sem sinal e escolha o tipo",IF($E423="","Falta o tipo",IF($C423="","Sem categoria",IF(ISNA(MATCH($C423,'Configuração'!$B$12:$B$41,0)),"Categoria fora da lista",IF(INDEX('Configuração'!$C$12:$C$41,MATCH($C423,'Configuração'!$B$12:$B$41,0))&lt;&gt;$E423,"Tipo diferente do da categoria",IF(YEAR($A423)&lt;&gt;AnoPlanilha,"Fora do ano da planilha","OK")))))))))))</f>
        <v/>
      </c>
      <c r="H423" s="25">
        <f>IF(COUNTA($A423:$F423)=0,"",COUNTA($A423:$F423))</f>
        <v/>
      </c>
    </row>
    <row r="424">
      <c r="A424" s="24" t="n"/>
      <c r="B424" s="18" t="n"/>
      <c r="C424" s="18" t="n"/>
      <c r="D424" s="18" t="n"/>
      <c r="E424" s="19" t="n"/>
      <c r="F424" s="14" t="n"/>
      <c r="G424" s="20">
        <f>IF(COUNTA($A424:$F424)=0,"",IF($A424="","Falta a data",IF(NOT(ISNUMBER($A424)),"Data inválida: use 25/10/2026",IF($F424="","Falta o valor",IF(NOT(ISNUMBER($F424)),"Valor inválido: só números",IF($F424&lt;0,"Valor negativo: lance sem sinal e escolha o tipo",IF($E424="","Falta o tipo",IF($C424="","Sem categoria",IF(ISNA(MATCH($C424,'Configuração'!$B$12:$B$41,0)),"Categoria fora da lista",IF(INDEX('Configuração'!$C$12:$C$41,MATCH($C424,'Configuração'!$B$12:$B$41,0))&lt;&gt;$E424,"Tipo diferente do da categoria",IF(YEAR($A424)&lt;&gt;AnoPlanilha,"Fora do ano da planilha","OK")))))))))))</f>
        <v/>
      </c>
      <c r="H424" s="25">
        <f>IF(COUNTA($A424:$F424)=0,"",COUNTA($A424:$F424))</f>
        <v/>
      </c>
    </row>
    <row r="425">
      <c r="A425" s="24" t="n"/>
      <c r="B425" s="18" t="n"/>
      <c r="C425" s="18" t="n"/>
      <c r="D425" s="18" t="n"/>
      <c r="E425" s="19" t="n"/>
      <c r="F425" s="14" t="n"/>
      <c r="G425" s="20">
        <f>IF(COUNTA($A425:$F425)=0,"",IF($A425="","Falta a data",IF(NOT(ISNUMBER($A425)),"Data inválida: use 25/10/2026",IF($F425="","Falta o valor",IF(NOT(ISNUMBER($F425)),"Valor inválido: só números",IF($F425&lt;0,"Valor negativo: lance sem sinal e escolha o tipo",IF($E425="","Falta o tipo",IF($C425="","Sem categoria",IF(ISNA(MATCH($C425,'Configuração'!$B$12:$B$41,0)),"Categoria fora da lista",IF(INDEX('Configuração'!$C$12:$C$41,MATCH($C425,'Configuração'!$B$12:$B$41,0))&lt;&gt;$E425,"Tipo diferente do da categoria",IF(YEAR($A425)&lt;&gt;AnoPlanilha,"Fora do ano da planilha","OK")))))))))))</f>
        <v/>
      </c>
      <c r="H425" s="25">
        <f>IF(COUNTA($A425:$F425)=0,"",COUNTA($A425:$F425))</f>
        <v/>
      </c>
    </row>
    <row r="426">
      <c r="A426" s="24" t="n"/>
      <c r="B426" s="18" t="n"/>
      <c r="C426" s="18" t="n"/>
      <c r="D426" s="18" t="n"/>
      <c r="E426" s="19" t="n"/>
      <c r="F426" s="14" t="n"/>
      <c r="G426" s="20">
        <f>IF(COUNTA($A426:$F426)=0,"",IF($A426="","Falta a data",IF(NOT(ISNUMBER($A426)),"Data inválida: use 25/10/2026",IF($F426="","Falta o valor",IF(NOT(ISNUMBER($F426)),"Valor inválido: só números",IF($F426&lt;0,"Valor negativo: lance sem sinal e escolha o tipo",IF($E426="","Falta o tipo",IF($C426="","Sem categoria",IF(ISNA(MATCH($C426,'Configuração'!$B$12:$B$41,0)),"Categoria fora da lista",IF(INDEX('Configuração'!$C$12:$C$41,MATCH($C426,'Configuração'!$B$12:$B$41,0))&lt;&gt;$E426,"Tipo diferente do da categoria",IF(YEAR($A426)&lt;&gt;AnoPlanilha,"Fora do ano da planilha","OK")))))))))))</f>
        <v/>
      </c>
      <c r="H426" s="25">
        <f>IF(COUNTA($A426:$F426)=0,"",COUNTA($A426:$F426))</f>
        <v/>
      </c>
    </row>
    <row r="427">
      <c r="A427" s="24" t="n"/>
      <c r="B427" s="18" t="n"/>
      <c r="C427" s="18" t="n"/>
      <c r="D427" s="18" t="n"/>
      <c r="E427" s="19" t="n"/>
      <c r="F427" s="14" t="n"/>
      <c r="G427" s="20">
        <f>IF(COUNTA($A427:$F427)=0,"",IF($A427="","Falta a data",IF(NOT(ISNUMBER($A427)),"Data inválida: use 25/10/2026",IF($F427="","Falta o valor",IF(NOT(ISNUMBER($F427)),"Valor inválido: só números",IF($F427&lt;0,"Valor negativo: lance sem sinal e escolha o tipo",IF($E427="","Falta o tipo",IF($C427="","Sem categoria",IF(ISNA(MATCH($C427,'Configuração'!$B$12:$B$41,0)),"Categoria fora da lista",IF(INDEX('Configuração'!$C$12:$C$41,MATCH($C427,'Configuração'!$B$12:$B$41,0))&lt;&gt;$E427,"Tipo diferente do da categoria",IF(YEAR($A427)&lt;&gt;AnoPlanilha,"Fora do ano da planilha","OK")))))))))))</f>
        <v/>
      </c>
      <c r="H427" s="25">
        <f>IF(COUNTA($A427:$F427)=0,"",COUNTA($A427:$F427))</f>
        <v/>
      </c>
    </row>
    <row r="428">
      <c r="A428" s="24" t="n"/>
      <c r="B428" s="18" t="n"/>
      <c r="C428" s="18" t="n"/>
      <c r="D428" s="18" t="n"/>
      <c r="E428" s="19" t="n"/>
      <c r="F428" s="14" t="n"/>
      <c r="G428" s="20">
        <f>IF(COUNTA($A428:$F428)=0,"",IF($A428="","Falta a data",IF(NOT(ISNUMBER($A428)),"Data inválida: use 25/10/2026",IF($F428="","Falta o valor",IF(NOT(ISNUMBER($F428)),"Valor inválido: só números",IF($F428&lt;0,"Valor negativo: lance sem sinal e escolha o tipo",IF($E428="","Falta o tipo",IF($C428="","Sem categoria",IF(ISNA(MATCH($C428,'Configuração'!$B$12:$B$41,0)),"Categoria fora da lista",IF(INDEX('Configuração'!$C$12:$C$41,MATCH($C428,'Configuração'!$B$12:$B$41,0))&lt;&gt;$E428,"Tipo diferente do da categoria",IF(YEAR($A428)&lt;&gt;AnoPlanilha,"Fora do ano da planilha","OK")))))))))))</f>
        <v/>
      </c>
      <c r="H428" s="25">
        <f>IF(COUNTA($A428:$F428)=0,"",COUNTA($A428:$F428))</f>
        <v/>
      </c>
    </row>
    <row r="429">
      <c r="A429" s="24" t="n"/>
      <c r="B429" s="18" t="n"/>
      <c r="C429" s="18" t="n"/>
      <c r="D429" s="18" t="n"/>
      <c r="E429" s="19" t="n"/>
      <c r="F429" s="14" t="n"/>
      <c r="G429" s="20">
        <f>IF(COUNTA($A429:$F429)=0,"",IF($A429="","Falta a data",IF(NOT(ISNUMBER($A429)),"Data inválida: use 25/10/2026",IF($F429="","Falta o valor",IF(NOT(ISNUMBER($F429)),"Valor inválido: só números",IF($F429&lt;0,"Valor negativo: lance sem sinal e escolha o tipo",IF($E429="","Falta o tipo",IF($C429="","Sem categoria",IF(ISNA(MATCH($C429,'Configuração'!$B$12:$B$41,0)),"Categoria fora da lista",IF(INDEX('Configuração'!$C$12:$C$41,MATCH($C429,'Configuração'!$B$12:$B$41,0))&lt;&gt;$E429,"Tipo diferente do da categoria",IF(YEAR($A429)&lt;&gt;AnoPlanilha,"Fora do ano da planilha","OK")))))))))))</f>
        <v/>
      </c>
      <c r="H429" s="25">
        <f>IF(COUNTA($A429:$F429)=0,"",COUNTA($A429:$F429))</f>
        <v/>
      </c>
    </row>
    <row r="430">
      <c r="A430" s="24" t="n"/>
      <c r="B430" s="18" t="n"/>
      <c r="C430" s="18" t="n"/>
      <c r="D430" s="18" t="n"/>
      <c r="E430" s="19" t="n"/>
      <c r="F430" s="14" t="n"/>
      <c r="G430" s="20">
        <f>IF(COUNTA($A430:$F430)=0,"",IF($A430="","Falta a data",IF(NOT(ISNUMBER($A430)),"Data inválida: use 25/10/2026",IF($F430="","Falta o valor",IF(NOT(ISNUMBER($F430)),"Valor inválido: só números",IF($F430&lt;0,"Valor negativo: lance sem sinal e escolha o tipo",IF($E430="","Falta o tipo",IF($C430="","Sem categoria",IF(ISNA(MATCH($C430,'Configuração'!$B$12:$B$41,0)),"Categoria fora da lista",IF(INDEX('Configuração'!$C$12:$C$41,MATCH($C430,'Configuração'!$B$12:$B$41,0))&lt;&gt;$E430,"Tipo diferente do da categoria",IF(YEAR($A430)&lt;&gt;AnoPlanilha,"Fora do ano da planilha","OK")))))))))))</f>
        <v/>
      </c>
      <c r="H430" s="25">
        <f>IF(COUNTA($A430:$F430)=0,"",COUNTA($A430:$F430))</f>
        <v/>
      </c>
    </row>
    <row r="431">
      <c r="A431" s="24" t="n"/>
      <c r="B431" s="18" t="n"/>
      <c r="C431" s="18" t="n"/>
      <c r="D431" s="18" t="n"/>
      <c r="E431" s="19" t="n"/>
      <c r="F431" s="14" t="n"/>
      <c r="G431" s="20">
        <f>IF(COUNTA($A431:$F431)=0,"",IF($A431="","Falta a data",IF(NOT(ISNUMBER($A431)),"Data inválida: use 25/10/2026",IF($F431="","Falta o valor",IF(NOT(ISNUMBER($F431)),"Valor inválido: só números",IF($F431&lt;0,"Valor negativo: lance sem sinal e escolha o tipo",IF($E431="","Falta o tipo",IF($C431="","Sem categoria",IF(ISNA(MATCH($C431,'Configuração'!$B$12:$B$41,0)),"Categoria fora da lista",IF(INDEX('Configuração'!$C$12:$C$41,MATCH($C431,'Configuração'!$B$12:$B$41,0))&lt;&gt;$E431,"Tipo diferente do da categoria",IF(YEAR($A431)&lt;&gt;AnoPlanilha,"Fora do ano da planilha","OK")))))))))))</f>
        <v/>
      </c>
      <c r="H431" s="25">
        <f>IF(COUNTA($A431:$F431)=0,"",COUNTA($A431:$F431))</f>
        <v/>
      </c>
    </row>
    <row r="432">
      <c r="A432" s="24" t="n"/>
      <c r="B432" s="18" t="n"/>
      <c r="C432" s="18" t="n"/>
      <c r="D432" s="18" t="n"/>
      <c r="E432" s="19" t="n"/>
      <c r="F432" s="14" t="n"/>
      <c r="G432" s="20">
        <f>IF(COUNTA($A432:$F432)=0,"",IF($A432="","Falta a data",IF(NOT(ISNUMBER($A432)),"Data inválida: use 25/10/2026",IF($F432="","Falta o valor",IF(NOT(ISNUMBER($F432)),"Valor inválido: só números",IF($F432&lt;0,"Valor negativo: lance sem sinal e escolha o tipo",IF($E432="","Falta o tipo",IF($C432="","Sem categoria",IF(ISNA(MATCH($C432,'Configuração'!$B$12:$B$41,0)),"Categoria fora da lista",IF(INDEX('Configuração'!$C$12:$C$41,MATCH($C432,'Configuração'!$B$12:$B$41,0))&lt;&gt;$E432,"Tipo diferente do da categoria",IF(YEAR($A432)&lt;&gt;AnoPlanilha,"Fora do ano da planilha","OK")))))))))))</f>
        <v/>
      </c>
      <c r="H432" s="25">
        <f>IF(COUNTA($A432:$F432)=0,"",COUNTA($A432:$F432))</f>
        <v/>
      </c>
    </row>
    <row r="433">
      <c r="A433" s="24" t="n"/>
      <c r="B433" s="18" t="n"/>
      <c r="C433" s="18" t="n"/>
      <c r="D433" s="18" t="n"/>
      <c r="E433" s="19" t="n"/>
      <c r="F433" s="14" t="n"/>
      <c r="G433" s="20">
        <f>IF(COUNTA($A433:$F433)=0,"",IF($A433="","Falta a data",IF(NOT(ISNUMBER($A433)),"Data inválida: use 25/10/2026",IF($F433="","Falta o valor",IF(NOT(ISNUMBER($F433)),"Valor inválido: só números",IF($F433&lt;0,"Valor negativo: lance sem sinal e escolha o tipo",IF($E433="","Falta o tipo",IF($C433="","Sem categoria",IF(ISNA(MATCH($C433,'Configuração'!$B$12:$B$41,0)),"Categoria fora da lista",IF(INDEX('Configuração'!$C$12:$C$41,MATCH($C433,'Configuração'!$B$12:$B$41,0))&lt;&gt;$E433,"Tipo diferente do da categoria",IF(YEAR($A433)&lt;&gt;AnoPlanilha,"Fora do ano da planilha","OK")))))))))))</f>
        <v/>
      </c>
      <c r="H433" s="25">
        <f>IF(COUNTA($A433:$F433)=0,"",COUNTA($A433:$F433))</f>
        <v/>
      </c>
    </row>
    <row r="434">
      <c r="A434" s="24" t="n"/>
      <c r="B434" s="18" t="n"/>
      <c r="C434" s="18" t="n"/>
      <c r="D434" s="18" t="n"/>
      <c r="E434" s="19" t="n"/>
      <c r="F434" s="14" t="n"/>
      <c r="G434" s="20">
        <f>IF(COUNTA($A434:$F434)=0,"",IF($A434="","Falta a data",IF(NOT(ISNUMBER($A434)),"Data inválida: use 25/10/2026",IF($F434="","Falta o valor",IF(NOT(ISNUMBER($F434)),"Valor inválido: só números",IF($F434&lt;0,"Valor negativo: lance sem sinal e escolha o tipo",IF($E434="","Falta o tipo",IF($C434="","Sem categoria",IF(ISNA(MATCH($C434,'Configuração'!$B$12:$B$41,0)),"Categoria fora da lista",IF(INDEX('Configuração'!$C$12:$C$41,MATCH($C434,'Configuração'!$B$12:$B$41,0))&lt;&gt;$E434,"Tipo diferente do da categoria",IF(YEAR($A434)&lt;&gt;AnoPlanilha,"Fora do ano da planilha","OK")))))))))))</f>
        <v/>
      </c>
      <c r="H434" s="25">
        <f>IF(COUNTA($A434:$F434)=0,"",COUNTA($A434:$F434))</f>
        <v/>
      </c>
    </row>
    <row r="435">
      <c r="A435" s="24" t="n"/>
      <c r="B435" s="18" t="n"/>
      <c r="C435" s="18" t="n"/>
      <c r="D435" s="18" t="n"/>
      <c r="E435" s="19" t="n"/>
      <c r="F435" s="14" t="n"/>
      <c r="G435" s="20">
        <f>IF(COUNTA($A435:$F435)=0,"",IF($A435="","Falta a data",IF(NOT(ISNUMBER($A435)),"Data inválida: use 25/10/2026",IF($F435="","Falta o valor",IF(NOT(ISNUMBER($F435)),"Valor inválido: só números",IF($F435&lt;0,"Valor negativo: lance sem sinal e escolha o tipo",IF($E435="","Falta o tipo",IF($C435="","Sem categoria",IF(ISNA(MATCH($C435,'Configuração'!$B$12:$B$41,0)),"Categoria fora da lista",IF(INDEX('Configuração'!$C$12:$C$41,MATCH($C435,'Configuração'!$B$12:$B$41,0))&lt;&gt;$E435,"Tipo diferente do da categoria",IF(YEAR($A435)&lt;&gt;AnoPlanilha,"Fora do ano da planilha","OK")))))))))))</f>
        <v/>
      </c>
      <c r="H435" s="25">
        <f>IF(COUNTA($A435:$F435)=0,"",COUNTA($A435:$F435))</f>
        <v/>
      </c>
    </row>
    <row r="436">
      <c r="A436" s="24" t="n"/>
      <c r="B436" s="18" t="n"/>
      <c r="C436" s="18" t="n"/>
      <c r="D436" s="18" t="n"/>
      <c r="E436" s="19" t="n"/>
      <c r="F436" s="14" t="n"/>
      <c r="G436" s="20">
        <f>IF(COUNTA($A436:$F436)=0,"",IF($A436="","Falta a data",IF(NOT(ISNUMBER($A436)),"Data inválida: use 25/10/2026",IF($F436="","Falta o valor",IF(NOT(ISNUMBER($F436)),"Valor inválido: só números",IF($F436&lt;0,"Valor negativo: lance sem sinal e escolha o tipo",IF($E436="","Falta o tipo",IF($C436="","Sem categoria",IF(ISNA(MATCH($C436,'Configuração'!$B$12:$B$41,0)),"Categoria fora da lista",IF(INDEX('Configuração'!$C$12:$C$41,MATCH($C436,'Configuração'!$B$12:$B$41,0))&lt;&gt;$E436,"Tipo diferente do da categoria",IF(YEAR($A436)&lt;&gt;AnoPlanilha,"Fora do ano da planilha","OK")))))))))))</f>
        <v/>
      </c>
      <c r="H436" s="25">
        <f>IF(COUNTA($A436:$F436)=0,"",COUNTA($A436:$F436))</f>
        <v/>
      </c>
    </row>
    <row r="437">
      <c r="A437" s="24" t="n"/>
      <c r="B437" s="18" t="n"/>
      <c r="C437" s="18" t="n"/>
      <c r="D437" s="18" t="n"/>
      <c r="E437" s="19" t="n"/>
      <c r="F437" s="14" t="n"/>
      <c r="G437" s="20">
        <f>IF(COUNTA($A437:$F437)=0,"",IF($A437="","Falta a data",IF(NOT(ISNUMBER($A437)),"Data inválida: use 25/10/2026",IF($F437="","Falta o valor",IF(NOT(ISNUMBER($F437)),"Valor inválido: só números",IF($F437&lt;0,"Valor negativo: lance sem sinal e escolha o tipo",IF($E437="","Falta o tipo",IF($C437="","Sem categoria",IF(ISNA(MATCH($C437,'Configuração'!$B$12:$B$41,0)),"Categoria fora da lista",IF(INDEX('Configuração'!$C$12:$C$41,MATCH($C437,'Configuração'!$B$12:$B$41,0))&lt;&gt;$E437,"Tipo diferente do da categoria",IF(YEAR($A437)&lt;&gt;AnoPlanilha,"Fora do ano da planilha","OK")))))))))))</f>
        <v/>
      </c>
      <c r="H437" s="25">
        <f>IF(COUNTA($A437:$F437)=0,"",COUNTA($A437:$F437))</f>
        <v/>
      </c>
    </row>
    <row r="438">
      <c r="A438" s="24" t="n"/>
      <c r="B438" s="18" t="n"/>
      <c r="C438" s="18" t="n"/>
      <c r="D438" s="18" t="n"/>
      <c r="E438" s="19" t="n"/>
      <c r="F438" s="14" t="n"/>
      <c r="G438" s="20">
        <f>IF(COUNTA($A438:$F438)=0,"",IF($A438="","Falta a data",IF(NOT(ISNUMBER($A438)),"Data inválida: use 25/10/2026",IF($F438="","Falta o valor",IF(NOT(ISNUMBER($F438)),"Valor inválido: só números",IF($F438&lt;0,"Valor negativo: lance sem sinal e escolha o tipo",IF($E438="","Falta o tipo",IF($C438="","Sem categoria",IF(ISNA(MATCH($C438,'Configuração'!$B$12:$B$41,0)),"Categoria fora da lista",IF(INDEX('Configuração'!$C$12:$C$41,MATCH($C438,'Configuração'!$B$12:$B$41,0))&lt;&gt;$E438,"Tipo diferente do da categoria",IF(YEAR($A438)&lt;&gt;AnoPlanilha,"Fora do ano da planilha","OK")))))))))))</f>
        <v/>
      </c>
      <c r="H438" s="25">
        <f>IF(COUNTA($A438:$F438)=0,"",COUNTA($A438:$F438))</f>
        <v/>
      </c>
    </row>
    <row r="439">
      <c r="A439" s="24" t="n"/>
      <c r="B439" s="18" t="n"/>
      <c r="C439" s="18" t="n"/>
      <c r="D439" s="18" t="n"/>
      <c r="E439" s="19" t="n"/>
      <c r="F439" s="14" t="n"/>
      <c r="G439" s="20">
        <f>IF(COUNTA($A439:$F439)=0,"",IF($A439="","Falta a data",IF(NOT(ISNUMBER($A439)),"Data inválida: use 25/10/2026",IF($F439="","Falta o valor",IF(NOT(ISNUMBER($F439)),"Valor inválido: só números",IF($F439&lt;0,"Valor negativo: lance sem sinal e escolha o tipo",IF($E439="","Falta o tipo",IF($C439="","Sem categoria",IF(ISNA(MATCH($C439,'Configuração'!$B$12:$B$41,0)),"Categoria fora da lista",IF(INDEX('Configuração'!$C$12:$C$41,MATCH($C439,'Configuração'!$B$12:$B$41,0))&lt;&gt;$E439,"Tipo diferente do da categoria",IF(YEAR($A439)&lt;&gt;AnoPlanilha,"Fora do ano da planilha","OK")))))))))))</f>
        <v/>
      </c>
      <c r="H439" s="25">
        <f>IF(COUNTA($A439:$F439)=0,"",COUNTA($A439:$F439))</f>
        <v/>
      </c>
    </row>
    <row r="440">
      <c r="A440" s="24" t="n"/>
      <c r="B440" s="18" t="n"/>
      <c r="C440" s="18" t="n"/>
      <c r="D440" s="18" t="n"/>
      <c r="E440" s="19" t="n"/>
      <c r="F440" s="14" t="n"/>
      <c r="G440" s="20">
        <f>IF(COUNTA($A440:$F440)=0,"",IF($A440="","Falta a data",IF(NOT(ISNUMBER($A440)),"Data inválida: use 25/10/2026",IF($F440="","Falta o valor",IF(NOT(ISNUMBER($F440)),"Valor inválido: só números",IF($F440&lt;0,"Valor negativo: lance sem sinal e escolha o tipo",IF($E440="","Falta o tipo",IF($C440="","Sem categoria",IF(ISNA(MATCH($C440,'Configuração'!$B$12:$B$41,0)),"Categoria fora da lista",IF(INDEX('Configuração'!$C$12:$C$41,MATCH($C440,'Configuração'!$B$12:$B$41,0))&lt;&gt;$E440,"Tipo diferente do da categoria",IF(YEAR($A440)&lt;&gt;AnoPlanilha,"Fora do ano da planilha","OK")))))))))))</f>
        <v/>
      </c>
      <c r="H440" s="25">
        <f>IF(COUNTA($A440:$F440)=0,"",COUNTA($A440:$F440))</f>
        <v/>
      </c>
    </row>
    <row r="441">
      <c r="A441" s="24" t="n"/>
      <c r="B441" s="18" t="n"/>
      <c r="C441" s="18" t="n"/>
      <c r="D441" s="18" t="n"/>
      <c r="E441" s="19" t="n"/>
      <c r="F441" s="14" t="n"/>
      <c r="G441" s="20">
        <f>IF(COUNTA($A441:$F441)=0,"",IF($A441="","Falta a data",IF(NOT(ISNUMBER($A441)),"Data inválida: use 25/10/2026",IF($F441="","Falta o valor",IF(NOT(ISNUMBER($F441)),"Valor inválido: só números",IF($F441&lt;0,"Valor negativo: lance sem sinal e escolha o tipo",IF($E441="","Falta o tipo",IF($C441="","Sem categoria",IF(ISNA(MATCH($C441,'Configuração'!$B$12:$B$41,0)),"Categoria fora da lista",IF(INDEX('Configuração'!$C$12:$C$41,MATCH($C441,'Configuração'!$B$12:$B$41,0))&lt;&gt;$E441,"Tipo diferente do da categoria",IF(YEAR($A441)&lt;&gt;AnoPlanilha,"Fora do ano da planilha","OK")))))))))))</f>
        <v/>
      </c>
      <c r="H441" s="25">
        <f>IF(COUNTA($A441:$F441)=0,"",COUNTA($A441:$F441))</f>
        <v/>
      </c>
    </row>
    <row r="442">
      <c r="A442" s="24" t="n"/>
      <c r="B442" s="18" t="n"/>
      <c r="C442" s="18" t="n"/>
      <c r="D442" s="18" t="n"/>
      <c r="E442" s="19" t="n"/>
      <c r="F442" s="14" t="n"/>
      <c r="G442" s="20">
        <f>IF(COUNTA($A442:$F442)=0,"",IF($A442="","Falta a data",IF(NOT(ISNUMBER($A442)),"Data inválida: use 25/10/2026",IF($F442="","Falta o valor",IF(NOT(ISNUMBER($F442)),"Valor inválido: só números",IF($F442&lt;0,"Valor negativo: lance sem sinal e escolha o tipo",IF($E442="","Falta o tipo",IF($C442="","Sem categoria",IF(ISNA(MATCH($C442,'Configuração'!$B$12:$B$41,0)),"Categoria fora da lista",IF(INDEX('Configuração'!$C$12:$C$41,MATCH($C442,'Configuração'!$B$12:$B$41,0))&lt;&gt;$E442,"Tipo diferente do da categoria",IF(YEAR($A442)&lt;&gt;AnoPlanilha,"Fora do ano da planilha","OK")))))))))))</f>
        <v/>
      </c>
      <c r="H442" s="25">
        <f>IF(COUNTA($A442:$F442)=0,"",COUNTA($A442:$F442))</f>
        <v/>
      </c>
    </row>
    <row r="443">
      <c r="A443" s="24" t="n"/>
      <c r="B443" s="18" t="n"/>
      <c r="C443" s="18" t="n"/>
      <c r="D443" s="18" t="n"/>
      <c r="E443" s="19" t="n"/>
      <c r="F443" s="14" t="n"/>
      <c r="G443" s="20">
        <f>IF(COUNTA($A443:$F443)=0,"",IF($A443="","Falta a data",IF(NOT(ISNUMBER($A443)),"Data inválida: use 25/10/2026",IF($F443="","Falta o valor",IF(NOT(ISNUMBER($F443)),"Valor inválido: só números",IF($F443&lt;0,"Valor negativo: lance sem sinal e escolha o tipo",IF($E443="","Falta o tipo",IF($C443="","Sem categoria",IF(ISNA(MATCH($C443,'Configuração'!$B$12:$B$41,0)),"Categoria fora da lista",IF(INDEX('Configuração'!$C$12:$C$41,MATCH($C443,'Configuração'!$B$12:$B$41,0))&lt;&gt;$E443,"Tipo diferente do da categoria",IF(YEAR($A443)&lt;&gt;AnoPlanilha,"Fora do ano da planilha","OK")))))))))))</f>
        <v/>
      </c>
      <c r="H443" s="25">
        <f>IF(COUNTA($A443:$F443)=0,"",COUNTA($A443:$F443))</f>
        <v/>
      </c>
    </row>
    <row r="444">
      <c r="A444" s="24" t="n"/>
      <c r="B444" s="18" t="n"/>
      <c r="C444" s="18" t="n"/>
      <c r="D444" s="18" t="n"/>
      <c r="E444" s="19" t="n"/>
      <c r="F444" s="14" t="n"/>
      <c r="G444" s="20">
        <f>IF(COUNTA($A444:$F444)=0,"",IF($A444="","Falta a data",IF(NOT(ISNUMBER($A444)),"Data inválida: use 25/10/2026",IF($F444="","Falta o valor",IF(NOT(ISNUMBER($F444)),"Valor inválido: só números",IF($F444&lt;0,"Valor negativo: lance sem sinal e escolha o tipo",IF($E444="","Falta o tipo",IF($C444="","Sem categoria",IF(ISNA(MATCH($C444,'Configuração'!$B$12:$B$41,0)),"Categoria fora da lista",IF(INDEX('Configuração'!$C$12:$C$41,MATCH($C444,'Configuração'!$B$12:$B$41,0))&lt;&gt;$E444,"Tipo diferente do da categoria",IF(YEAR($A444)&lt;&gt;AnoPlanilha,"Fora do ano da planilha","OK")))))))))))</f>
        <v/>
      </c>
      <c r="H444" s="25">
        <f>IF(COUNTA($A444:$F444)=0,"",COUNTA($A444:$F444))</f>
        <v/>
      </c>
    </row>
    <row r="445">
      <c r="A445" s="24" t="n"/>
      <c r="B445" s="18" t="n"/>
      <c r="C445" s="18" t="n"/>
      <c r="D445" s="18" t="n"/>
      <c r="E445" s="19" t="n"/>
      <c r="F445" s="14" t="n"/>
      <c r="G445" s="20">
        <f>IF(COUNTA($A445:$F445)=0,"",IF($A445="","Falta a data",IF(NOT(ISNUMBER($A445)),"Data inválida: use 25/10/2026",IF($F445="","Falta o valor",IF(NOT(ISNUMBER($F445)),"Valor inválido: só números",IF($F445&lt;0,"Valor negativo: lance sem sinal e escolha o tipo",IF($E445="","Falta o tipo",IF($C445="","Sem categoria",IF(ISNA(MATCH($C445,'Configuração'!$B$12:$B$41,0)),"Categoria fora da lista",IF(INDEX('Configuração'!$C$12:$C$41,MATCH($C445,'Configuração'!$B$12:$B$41,0))&lt;&gt;$E445,"Tipo diferente do da categoria",IF(YEAR($A445)&lt;&gt;AnoPlanilha,"Fora do ano da planilha","OK")))))))))))</f>
        <v/>
      </c>
      <c r="H445" s="25">
        <f>IF(COUNTA($A445:$F445)=0,"",COUNTA($A445:$F445))</f>
        <v/>
      </c>
    </row>
    <row r="446">
      <c r="A446" s="24" t="n"/>
      <c r="B446" s="18" t="n"/>
      <c r="C446" s="18" t="n"/>
      <c r="D446" s="18" t="n"/>
      <c r="E446" s="19" t="n"/>
      <c r="F446" s="14" t="n"/>
      <c r="G446" s="20">
        <f>IF(COUNTA($A446:$F446)=0,"",IF($A446="","Falta a data",IF(NOT(ISNUMBER($A446)),"Data inválida: use 25/10/2026",IF($F446="","Falta o valor",IF(NOT(ISNUMBER($F446)),"Valor inválido: só números",IF($F446&lt;0,"Valor negativo: lance sem sinal e escolha o tipo",IF($E446="","Falta o tipo",IF($C446="","Sem categoria",IF(ISNA(MATCH($C446,'Configuração'!$B$12:$B$41,0)),"Categoria fora da lista",IF(INDEX('Configuração'!$C$12:$C$41,MATCH($C446,'Configuração'!$B$12:$B$41,0))&lt;&gt;$E446,"Tipo diferente do da categoria",IF(YEAR($A446)&lt;&gt;AnoPlanilha,"Fora do ano da planilha","OK")))))))))))</f>
        <v/>
      </c>
      <c r="H446" s="25">
        <f>IF(COUNTA($A446:$F446)=0,"",COUNTA($A446:$F446))</f>
        <v/>
      </c>
    </row>
    <row r="447">
      <c r="A447" s="24" t="n"/>
      <c r="B447" s="18" t="n"/>
      <c r="C447" s="18" t="n"/>
      <c r="D447" s="18" t="n"/>
      <c r="E447" s="19" t="n"/>
      <c r="F447" s="14" t="n"/>
      <c r="G447" s="20">
        <f>IF(COUNTA($A447:$F447)=0,"",IF($A447="","Falta a data",IF(NOT(ISNUMBER($A447)),"Data inválida: use 25/10/2026",IF($F447="","Falta o valor",IF(NOT(ISNUMBER($F447)),"Valor inválido: só números",IF($F447&lt;0,"Valor negativo: lance sem sinal e escolha o tipo",IF($E447="","Falta o tipo",IF($C447="","Sem categoria",IF(ISNA(MATCH($C447,'Configuração'!$B$12:$B$41,0)),"Categoria fora da lista",IF(INDEX('Configuração'!$C$12:$C$41,MATCH($C447,'Configuração'!$B$12:$B$41,0))&lt;&gt;$E447,"Tipo diferente do da categoria",IF(YEAR($A447)&lt;&gt;AnoPlanilha,"Fora do ano da planilha","OK")))))))))))</f>
        <v/>
      </c>
      <c r="H447" s="25">
        <f>IF(COUNTA($A447:$F447)=0,"",COUNTA($A447:$F447))</f>
        <v/>
      </c>
    </row>
    <row r="448">
      <c r="A448" s="24" t="n"/>
      <c r="B448" s="18" t="n"/>
      <c r="C448" s="18" t="n"/>
      <c r="D448" s="18" t="n"/>
      <c r="E448" s="19" t="n"/>
      <c r="F448" s="14" t="n"/>
      <c r="G448" s="20">
        <f>IF(COUNTA($A448:$F448)=0,"",IF($A448="","Falta a data",IF(NOT(ISNUMBER($A448)),"Data inválida: use 25/10/2026",IF($F448="","Falta o valor",IF(NOT(ISNUMBER($F448)),"Valor inválido: só números",IF($F448&lt;0,"Valor negativo: lance sem sinal e escolha o tipo",IF($E448="","Falta o tipo",IF($C448="","Sem categoria",IF(ISNA(MATCH($C448,'Configuração'!$B$12:$B$41,0)),"Categoria fora da lista",IF(INDEX('Configuração'!$C$12:$C$41,MATCH($C448,'Configuração'!$B$12:$B$41,0))&lt;&gt;$E448,"Tipo diferente do da categoria",IF(YEAR($A448)&lt;&gt;AnoPlanilha,"Fora do ano da planilha","OK")))))))))))</f>
        <v/>
      </c>
      <c r="H448" s="25">
        <f>IF(COUNTA($A448:$F448)=0,"",COUNTA($A448:$F448))</f>
        <v/>
      </c>
    </row>
    <row r="449">
      <c r="A449" s="24" t="n"/>
      <c r="B449" s="18" t="n"/>
      <c r="C449" s="18" t="n"/>
      <c r="D449" s="18" t="n"/>
      <c r="E449" s="19" t="n"/>
      <c r="F449" s="14" t="n"/>
      <c r="G449" s="20">
        <f>IF(COUNTA($A449:$F449)=0,"",IF($A449="","Falta a data",IF(NOT(ISNUMBER($A449)),"Data inválida: use 25/10/2026",IF($F449="","Falta o valor",IF(NOT(ISNUMBER($F449)),"Valor inválido: só números",IF($F449&lt;0,"Valor negativo: lance sem sinal e escolha o tipo",IF($E449="","Falta o tipo",IF($C449="","Sem categoria",IF(ISNA(MATCH($C449,'Configuração'!$B$12:$B$41,0)),"Categoria fora da lista",IF(INDEX('Configuração'!$C$12:$C$41,MATCH($C449,'Configuração'!$B$12:$B$41,0))&lt;&gt;$E449,"Tipo diferente do da categoria",IF(YEAR($A449)&lt;&gt;AnoPlanilha,"Fora do ano da planilha","OK")))))))))))</f>
        <v/>
      </c>
      <c r="H449" s="25">
        <f>IF(COUNTA($A449:$F449)=0,"",COUNTA($A449:$F449))</f>
        <v/>
      </c>
    </row>
    <row r="450">
      <c r="A450" s="24" t="n"/>
      <c r="B450" s="18" t="n"/>
      <c r="C450" s="18" t="n"/>
      <c r="D450" s="18" t="n"/>
      <c r="E450" s="19" t="n"/>
      <c r="F450" s="14" t="n"/>
      <c r="G450" s="20">
        <f>IF(COUNTA($A450:$F450)=0,"",IF($A450="","Falta a data",IF(NOT(ISNUMBER($A450)),"Data inválida: use 25/10/2026",IF($F450="","Falta o valor",IF(NOT(ISNUMBER($F450)),"Valor inválido: só números",IF($F450&lt;0,"Valor negativo: lance sem sinal e escolha o tipo",IF($E450="","Falta o tipo",IF($C450="","Sem categoria",IF(ISNA(MATCH($C450,'Configuração'!$B$12:$B$41,0)),"Categoria fora da lista",IF(INDEX('Configuração'!$C$12:$C$41,MATCH($C450,'Configuração'!$B$12:$B$41,0))&lt;&gt;$E450,"Tipo diferente do da categoria",IF(YEAR($A450)&lt;&gt;AnoPlanilha,"Fora do ano da planilha","OK")))))))))))</f>
        <v/>
      </c>
      <c r="H450" s="25">
        <f>IF(COUNTA($A450:$F450)=0,"",COUNTA($A450:$F450))</f>
        <v/>
      </c>
    </row>
    <row r="451">
      <c r="A451" s="24" t="n"/>
      <c r="B451" s="18" t="n"/>
      <c r="C451" s="18" t="n"/>
      <c r="D451" s="18" t="n"/>
      <c r="E451" s="19" t="n"/>
      <c r="F451" s="14" t="n"/>
      <c r="G451" s="20">
        <f>IF(COUNTA($A451:$F451)=0,"",IF($A451="","Falta a data",IF(NOT(ISNUMBER($A451)),"Data inválida: use 25/10/2026",IF($F451="","Falta o valor",IF(NOT(ISNUMBER($F451)),"Valor inválido: só números",IF($F451&lt;0,"Valor negativo: lance sem sinal e escolha o tipo",IF($E451="","Falta o tipo",IF($C451="","Sem categoria",IF(ISNA(MATCH($C451,'Configuração'!$B$12:$B$41,0)),"Categoria fora da lista",IF(INDEX('Configuração'!$C$12:$C$41,MATCH($C451,'Configuração'!$B$12:$B$41,0))&lt;&gt;$E451,"Tipo diferente do da categoria",IF(YEAR($A451)&lt;&gt;AnoPlanilha,"Fora do ano da planilha","OK")))))))))))</f>
        <v/>
      </c>
      <c r="H451" s="25">
        <f>IF(COUNTA($A451:$F451)=0,"",COUNTA($A451:$F451))</f>
        <v/>
      </c>
    </row>
    <row r="452">
      <c r="A452" s="24" t="n"/>
      <c r="B452" s="18" t="n"/>
      <c r="C452" s="18" t="n"/>
      <c r="D452" s="18" t="n"/>
      <c r="E452" s="19" t="n"/>
      <c r="F452" s="14" t="n"/>
      <c r="G452" s="20">
        <f>IF(COUNTA($A452:$F452)=0,"",IF($A452="","Falta a data",IF(NOT(ISNUMBER($A452)),"Data inválida: use 25/10/2026",IF($F452="","Falta o valor",IF(NOT(ISNUMBER($F452)),"Valor inválido: só números",IF($F452&lt;0,"Valor negativo: lance sem sinal e escolha o tipo",IF($E452="","Falta o tipo",IF($C452="","Sem categoria",IF(ISNA(MATCH($C452,'Configuração'!$B$12:$B$41,0)),"Categoria fora da lista",IF(INDEX('Configuração'!$C$12:$C$41,MATCH($C452,'Configuração'!$B$12:$B$41,0))&lt;&gt;$E452,"Tipo diferente do da categoria",IF(YEAR($A452)&lt;&gt;AnoPlanilha,"Fora do ano da planilha","OK")))))))))))</f>
        <v/>
      </c>
      <c r="H452" s="25">
        <f>IF(COUNTA($A452:$F452)=0,"",COUNTA($A452:$F452))</f>
        <v/>
      </c>
    </row>
    <row r="453">
      <c r="A453" s="24" t="n"/>
      <c r="B453" s="18" t="n"/>
      <c r="C453" s="18" t="n"/>
      <c r="D453" s="18" t="n"/>
      <c r="E453" s="19" t="n"/>
      <c r="F453" s="14" t="n"/>
      <c r="G453" s="20">
        <f>IF(COUNTA($A453:$F453)=0,"",IF($A453="","Falta a data",IF(NOT(ISNUMBER($A453)),"Data inválida: use 25/10/2026",IF($F453="","Falta o valor",IF(NOT(ISNUMBER($F453)),"Valor inválido: só números",IF($F453&lt;0,"Valor negativo: lance sem sinal e escolha o tipo",IF($E453="","Falta o tipo",IF($C453="","Sem categoria",IF(ISNA(MATCH($C453,'Configuração'!$B$12:$B$41,0)),"Categoria fora da lista",IF(INDEX('Configuração'!$C$12:$C$41,MATCH($C453,'Configuração'!$B$12:$B$41,0))&lt;&gt;$E453,"Tipo diferente do da categoria",IF(YEAR($A453)&lt;&gt;AnoPlanilha,"Fora do ano da planilha","OK")))))))))))</f>
        <v/>
      </c>
      <c r="H453" s="25">
        <f>IF(COUNTA($A453:$F453)=0,"",COUNTA($A453:$F453))</f>
        <v/>
      </c>
    </row>
    <row r="454">
      <c r="A454" s="24" t="n"/>
      <c r="B454" s="18" t="n"/>
      <c r="C454" s="18" t="n"/>
      <c r="D454" s="18" t="n"/>
      <c r="E454" s="19" t="n"/>
      <c r="F454" s="14" t="n"/>
      <c r="G454" s="20">
        <f>IF(COUNTA($A454:$F454)=0,"",IF($A454="","Falta a data",IF(NOT(ISNUMBER($A454)),"Data inválida: use 25/10/2026",IF($F454="","Falta o valor",IF(NOT(ISNUMBER($F454)),"Valor inválido: só números",IF($F454&lt;0,"Valor negativo: lance sem sinal e escolha o tipo",IF($E454="","Falta o tipo",IF($C454="","Sem categoria",IF(ISNA(MATCH($C454,'Configuração'!$B$12:$B$41,0)),"Categoria fora da lista",IF(INDEX('Configuração'!$C$12:$C$41,MATCH($C454,'Configuração'!$B$12:$B$41,0))&lt;&gt;$E454,"Tipo diferente do da categoria",IF(YEAR($A454)&lt;&gt;AnoPlanilha,"Fora do ano da planilha","OK")))))))))))</f>
        <v/>
      </c>
      <c r="H454" s="25">
        <f>IF(COUNTA($A454:$F454)=0,"",COUNTA($A454:$F454))</f>
        <v/>
      </c>
    </row>
    <row r="455">
      <c r="A455" s="24" t="n"/>
      <c r="B455" s="18" t="n"/>
      <c r="C455" s="18" t="n"/>
      <c r="D455" s="18" t="n"/>
      <c r="E455" s="19" t="n"/>
      <c r="F455" s="14" t="n"/>
      <c r="G455" s="20">
        <f>IF(COUNTA($A455:$F455)=0,"",IF($A455="","Falta a data",IF(NOT(ISNUMBER($A455)),"Data inválida: use 25/10/2026",IF($F455="","Falta o valor",IF(NOT(ISNUMBER($F455)),"Valor inválido: só números",IF($F455&lt;0,"Valor negativo: lance sem sinal e escolha o tipo",IF($E455="","Falta o tipo",IF($C455="","Sem categoria",IF(ISNA(MATCH($C455,'Configuração'!$B$12:$B$41,0)),"Categoria fora da lista",IF(INDEX('Configuração'!$C$12:$C$41,MATCH($C455,'Configuração'!$B$12:$B$41,0))&lt;&gt;$E455,"Tipo diferente do da categoria",IF(YEAR($A455)&lt;&gt;AnoPlanilha,"Fora do ano da planilha","OK")))))))))))</f>
        <v/>
      </c>
      <c r="H455" s="25">
        <f>IF(COUNTA($A455:$F455)=0,"",COUNTA($A455:$F455))</f>
        <v/>
      </c>
    </row>
    <row r="456">
      <c r="A456" s="24" t="n"/>
      <c r="B456" s="18" t="n"/>
      <c r="C456" s="18" t="n"/>
      <c r="D456" s="18" t="n"/>
      <c r="E456" s="19" t="n"/>
      <c r="F456" s="14" t="n"/>
      <c r="G456" s="20">
        <f>IF(COUNTA($A456:$F456)=0,"",IF($A456="","Falta a data",IF(NOT(ISNUMBER($A456)),"Data inválida: use 25/10/2026",IF($F456="","Falta o valor",IF(NOT(ISNUMBER($F456)),"Valor inválido: só números",IF($F456&lt;0,"Valor negativo: lance sem sinal e escolha o tipo",IF($E456="","Falta o tipo",IF($C456="","Sem categoria",IF(ISNA(MATCH($C456,'Configuração'!$B$12:$B$41,0)),"Categoria fora da lista",IF(INDEX('Configuração'!$C$12:$C$41,MATCH($C456,'Configuração'!$B$12:$B$41,0))&lt;&gt;$E456,"Tipo diferente do da categoria",IF(YEAR($A456)&lt;&gt;AnoPlanilha,"Fora do ano da planilha","OK")))))))))))</f>
        <v/>
      </c>
      <c r="H456" s="25">
        <f>IF(COUNTA($A456:$F456)=0,"",COUNTA($A456:$F456))</f>
        <v/>
      </c>
    </row>
    <row r="457">
      <c r="A457" s="24" t="n"/>
      <c r="B457" s="18" t="n"/>
      <c r="C457" s="18" t="n"/>
      <c r="D457" s="18" t="n"/>
      <c r="E457" s="19" t="n"/>
      <c r="F457" s="14" t="n"/>
      <c r="G457" s="20">
        <f>IF(COUNTA($A457:$F457)=0,"",IF($A457="","Falta a data",IF(NOT(ISNUMBER($A457)),"Data inválida: use 25/10/2026",IF($F457="","Falta o valor",IF(NOT(ISNUMBER($F457)),"Valor inválido: só números",IF($F457&lt;0,"Valor negativo: lance sem sinal e escolha o tipo",IF($E457="","Falta o tipo",IF($C457="","Sem categoria",IF(ISNA(MATCH($C457,'Configuração'!$B$12:$B$41,0)),"Categoria fora da lista",IF(INDEX('Configuração'!$C$12:$C$41,MATCH($C457,'Configuração'!$B$12:$B$41,0))&lt;&gt;$E457,"Tipo diferente do da categoria",IF(YEAR($A457)&lt;&gt;AnoPlanilha,"Fora do ano da planilha","OK")))))))))))</f>
        <v/>
      </c>
      <c r="H457" s="25">
        <f>IF(COUNTA($A457:$F457)=0,"",COUNTA($A457:$F457))</f>
        <v/>
      </c>
    </row>
    <row r="458">
      <c r="A458" s="24" t="n"/>
      <c r="B458" s="18" t="n"/>
      <c r="C458" s="18" t="n"/>
      <c r="D458" s="18" t="n"/>
      <c r="E458" s="19" t="n"/>
      <c r="F458" s="14" t="n"/>
      <c r="G458" s="20">
        <f>IF(COUNTA($A458:$F458)=0,"",IF($A458="","Falta a data",IF(NOT(ISNUMBER($A458)),"Data inválida: use 25/10/2026",IF($F458="","Falta o valor",IF(NOT(ISNUMBER($F458)),"Valor inválido: só números",IF($F458&lt;0,"Valor negativo: lance sem sinal e escolha o tipo",IF($E458="","Falta o tipo",IF($C458="","Sem categoria",IF(ISNA(MATCH($C458,'Configuração'!$B$12:$B$41,0)),"Categoria fora da lista",IF(INDEX('Configuração'!$C$12:$C$41,MATCH($C458,'Configuração'!$B$12:$B$41,0))&lt;&gt;$E458,"Tipo diferente do da categoria",IF(YEAR($A458)&lt;&gt;AnoPlanilha,"Fora do ano da planilha","OK")))))))))))</f>
        <v/>
      </c>
      <c r="H458" s="25">
        <f>IF(COUNTA($A458:$F458)=0,"",COUNTA($A458:$F458))</f>
        <v/>
      </c>
    </row>
    <row r="459">
      <c r="A459" s="24" t="n"/>
      <c r="B459" s="18" t="n"/>
      <c r="C459" s="18" t="n"/>
      <c r="D459" s="18" t="n"/>
      <c r="E459" s="19" t="n"/>
      <c r="F459" s="14" t="n"/>
      <c r="G459" s="20">
        <f>IF(COUNTA($A459:$F459)=0,"",IF($A459="","Falta a data",IF(NOT(ISNUMBER($A459)),"Data inválida: use 25/10/2026",IF($F459="","Falta o valor",IF(NOT(ISNUMBER($F459)),"Valor inválido: só números",IF($F459&lt;0,"Valor negativo: lance sem sinal e escolha o tipo",IF($E459="","Falta o tipo",IF($C459="","Sem categoria",IF(ISNA(MATCH($C459,'Configuração'!$B$12:$B$41,0)),"Categoria fora da lista",IF(INDEX('Configuração'!$C$12:$C$41,MATCH($C459,'Configuração'!$B$12:$B$41,0))&lt;&gt;$E459,"Tipo diferente do da categoria",IF(YEAR($A459)&lt;&gt;AnoPlanilha,"Fora do ano da planilha","OK")))))))))))</f>
        <v/>
      </c>
      <c r="H459" s="25">
        <f>IF(COUNTA($A459:$F459)=0,"",COUNTA($A459:$F459))</f>
        <v/>
      </c>
    </row>
    <row r="460">
      <c r="A460" s="24" t="n"/>
      <c r="B460" s="18" t="n"/>
      <c r="C460" s="18" t="n"/>
      <c r="D460" s="18" t="n"/>
      <c r="E460" s="19" t="n"/>
      <c r="F460" s="14" t="n"/>
      <c r="G460" s="20">
        <f>IF(COUNTA($A460:$F460)=0,"",IF($A460="","Falta a data",IF(NOT(ISNUMBER($A460)),"Data inválida: use 25/10/2026",IF($F460="","Falta o valor",IF(NOT(ISNUMBER($F460)),"Valor inválido: só números",IF($F460&lt;0,"Valor negativo: lance sem sinal e escolha o tipo",IF($E460="","Falta o tipo",IF($C460="","Sem categoria",IF(ISNA(MATCH($C460,'Configuração'!$B$12:$B$41,0)),"Categoria fora da lista",IF(INDEX('Configuração'!$C$12:$C$41,MATCH($C460,'Configuração'!$B$12:$B$41,0))&lt;&gt;$E460,"Tipo diferente do da categoria",IF(YEAR($A460)&lt;&gt;AnoPlanilha,"Fora do ano da planilha","OK")))))))))))</f>
        <v/>
      </c>
      <c r="H460" s="25">
        <f>IF(COUNTA($A460:$F460)=0,"",COUNTA($A460:$F460))</f>
        <v/>
      </c>
    </row>
    <row r="461">
      <c r="A461" s="24" t="n"/>
      <c r="B461" s="18" t="n"/>
      <c r="C461" s="18" t="n"/>
      <c r="D461" s="18" t="n"/>
      <c r="E461" s="19" t="n"/>
      <c r="F461" s="14" t="n"/>
      <c r="G461" s="20">
        <f>IF(COUNTA($A461:$F461)=0,"",IF($A461="","Falta a data",IF(NOT(ISNUMBER($A461)),"Data inválida: use 25/10/2026",IF($F461="","Falta o valor",IF(NOT(ISNUMBER($F461)),"Valor inválido: só números",IF($F461&lt;0,"Valor negativo: lance sem sinal e escolha o tipo",IF($E461="","Falta o tipo",IF($C461="","Sem categoria",IF(ISNA(MATCH($C461,'Configuração'!$B$12:$B$41,0)),"Categoria fora da lista",IF(INDEX('Configuração'!$C$12:$C$41,MATCH($C461,'Configuração'!$B$12:$B$41,0))&lt;&gt;$E461,"Tipo diferente do da categoria",IF(YEAR($A461)&lt;&gt;AnoPlanilha,"Fora do ano da planilha","OK")))))))))))</f>
        <v/>
      </c>
      <c r="H461" s="25">
        <f>IF(COUNTA($A461:$F461)=0,"",COUNTA($A461:$F461))</f>
        <v/>
      </c>
    </row>
    <row r="462">
      <c r="A462" s="24" t="n"/>
      <c r="B462" s="18" t="n"/>
      <c r="C462" s="18" t="n"/>
      <c r="D462" s="18" t="n"/>
      <c r="E462" s="19" t="n"/>
      <c r="F462" s="14" t="n"/>
      <c r="G462" s="20">
        <f>IF(COUNTA($A462:$F462)=0,"",IF($A462="","Falta a data",IF(NOT(ISNUMBER($A462)),"Data inválida: use 25/10/2026",IF($F462="","Falta o valor",IF(NOT(ISNUMBER($F462)),"Valor inválido: só números",IF($F462&lt;0,"Valor negativo: lance sem sinal e escolha o tipo",IF($E462="","Falta o tipo",IF($C462="","Sem categoria",IF(ISNA(MATCH($C462,'Configuração'!$B$12:$B$41,0)),"Categoria fora da lista",IF(INDEX('Configuração'!$C$12:$C$41,MATCH($C462,'Configuração'!$B$12:$B$41,0))&lt;&gt;$E462,"Tipo diferente do da categoria",IF(YEAR($A462)&lt;&gt;AnoPlanilha,"Fora do ano da planilha","OK")))))))))))</f>
        <v/>
      </c>
      <c r="H462" s="25">
        <f>IF(COUNTA($A462:$F462)=0,"",COUNTA($A462:$F462))</f>
        <v/>
      </c>
    </row>
    <row r="463">
      <c r="A463" s="24" t="n"/>
      <c r="B463" s="18" t="n"/>
      <c r="C463" s="18" t="n"/>
      <c r="D463" s="18" t="n"/>
      <c r="E463" s="19" t="n"/>
      <c r="F463" s="14" t="n"/>
      <c r="G463" s="20">
        <f>IF(COUNTA($A463:$F463)=0,"",IF($A463="","Falta a data",IF(NOT(ISNUMBER($A463)),"Data inválida: use 25/10/2026",IF($F463="","Falta o valor",IF(NOT(ISNUMBER($F463)),"Valor inválido: só números",IF($F463&lt;0,"Valor negativo: lance sem sinal e escolha o tipo",IF($E463="","Falta o tipo",IF($C463="","Sem categoria",IF(ISNA(MATCH($C463,'Configuração'!$B$12:$B$41,0)),"Categoria fora da lista",IF(INDEX('Configuração'!$C$12:$C$41,MATCH($C463,'Configuração'!$B$12:$B$41,0))&lt;&gt;$E463,"Tipo diferente do da categoria",IF(YEAR($A463)&lt;&gt;AnoPlanilha,"Fora do ano da planilha","OK")))))))))))</f>
        <v/>
      </c>
      <c r="H463" s="25">
        <f>IF(COUNTA($A463:$F463)=0,"",COUNTA($A463:$F463))</f>
        <v/>
      </c>
    </row>
    <row r="464">
      <c r="A464" s="24" t="n"/>
      <c r="B464" s="18" t="n"/>
      <c r="C464" s="18" t="n"/>
      <c r="D464" s="18" t="n"/>
      <c r="E464" s="19" t="n"/>
      <c r="F464" s="14" t="n"/>
      <c r="G464" s="20">
        <f>IF(COUNTA($A464:$F464)=0,"",IF($A464="","Falta a data",IF(NOT(ISNUMBER($A464)),"Data inválida: use 25/10/2026",IF($F464="","Falta o valor",IF(NOT(ISNUMBER($F464)),"Valor inválido: só números",IF($F464&lt;0,"Valor negativo: lance sem sinal e escolha o tipo",IF($E464="","Falta o tipo",IF($C464="","Sem categoria",IF(ISNA(MATCH($C464,'Configuração'!$B$12:$B$41,0)),"Categoria fora da lista",IF(INDEX('Configuração'!$C$12:$C$41,MATCH($C464,'Configuração'!$B$12:$B$41,0))&lt;&gt;$E464,"Tipo diferente do da categoria",IF(YEAR($A464)&lt;&gt;AnoPlanilha,"Fora do ano da planilha","OK")))))))))))</f>
        <v/>
      </c>
      <c r="H464" s="25">
        <f>IF(COUNTA($A464:$F464)=0,"",COUNTA($A464:$F464))</f>
        <v/>
      </c>
    </row>
    <row r="465">
      <c r="A465" s="24" t="n"/>
      <c r="B465" s="18" t="n"/>
      <c r="C465" s="18" t="n"/>
      <c r="D465" s="18" t="n"/>
      <c r="E465" s="19" t="n"/>
      <c r="F465" s="14" t="n"/>
      <c r="G465" s="20">
        <f>IF(COUNTA($A465:$F465)=0,"",IF($A465="","Falta a data",IF(NOT(ISNUMBER($A465)),"Data inválida: use 25/10/2026",IF($F465="","Falta o valor",IF(NOT(ISNUMBER($F465)),"Valor inválido: só números",IF($F465&lt;0,"Valor negativo: lance sem sinal e escolha o tipo",IF($E465="","Falta o tipo",IF($C465="","Sem categoria",IF(ISNA(MATCH($C465,'Configuração'!$B$12:$B$41,0)),"Categoria fora da lista",IF(INDEX('Configuração'!$C$12:$C$41,MATCH($C465,'Configuração'!$B$12:$B$41,0))&lt;&gt;$E465,"Tipo diferente do da categoria",IF(YEAR($A465)&lt;&gt;AnoPlanilha,"Fora do ano da planilha","OK")))))))))))</f>
        <v/>
      </c>
      <c r="H465" s="25">
        <f>IF(COUNTA($A465:$F465)=0,"",COUNTA($A465:$F465))</f>
        <v/>
      </c>
    </row>
    <row r="466">
      <c r="A466" s="24" t="n"/>
      <c r="B466" s="18" t="n"/>
      <c r="C466" s="18" t="n"/>
      <c r="D466" s="18" t="n"/>
      <c r="E466" s="19" t="n"/>
      <c r="F466" s="14" t="n"/>
      <c r="G466" s="20">
        <f>IF(COUNTA($A466:$F466)=0,"",IF($A466="","Falta a data",IF(NOT(ISNUMBER($A466)),"Data inválida: use 25/10/2026",IF($F466="","Falta o valor",IF(NOT(ISNUMBER($F466)),"Valor inválido: só números",IF($F466&lt;0,"Valor negativo: lance sem sinal e escolha o tipo",IF($E466="","Falta o tipo",IF($C466="","Sem categoria",IF(ISNA(MATCH($C466,'Configuração'!$B$12:$B$41,0)),"Categoria fora da lista",IF(INDEX('Configuração'!$C$12:$C$41,MATCH($C466,'Configuração'!$B$12:$B$41,0))&lt;&gt;$E466,"Tipo diferente do da categoria",IF(YEAR($A466)&lt;&gt;AnoPlanilha,"Fora do ano da planilha","OK")))))))))))</f>
        <v/>
      </c>
      <c r="H466" s="25">
        <f>IF(COUNTA($A466:$F466)=0,"",COUNTA($A466:$F466))</f>
        <v/>
      </c>
    </row>
    <row r="467">
      <c r="A467" s="24" t="n"/>
      <c r="B467" s="18" t="n"/>
      <c r="C467" s="18" t="n"/>
      <c r="D467" s="18" t="n"/>
      <c r="E467" s="19" t="n"/>
      <c r="F467" s="14" t="n"/>
      <c r="G467" s="20">
        <f>IF(COUNTA($A467:$F467)=0,"",IF($A467="","Falta a data",IF(NOT(ISNUMBER($A467)),"Data inválida: use 25/10/2026",IF($F467="","Falta o valor",IF(NOT(ISNUMBER($F467)),"Valor inválido: só números",IF($F467&lt;0,"Valor negativo: lance sem sinal e escolha o tipo",IF($E467="","Falta o tipo",IF($C467="","Sem categoria",IF(ISNA(MATCH($C467,'Configuração'!$B$12:$B$41,0)),"Categoria fora da lista",IF(INDEX('Configuração'!$C$12:$C$41,MATCH($C467,'Configuração'!$B$12:$B$41,0))&lt;&gt;$E467,"Tipo diferente do da categoria",IF(YEAR($A467)&lt;&gt;AnoPlanilha,"Fora do ano da planilha","OK")))))))))))</f>
        <v/>
      </c>
      <c r="H467" s="25">
        <f>IF(COUNTA($A467:$F467)=0,"",COUNTA($A467:$F467))</f>
        <v/>
      </c>
    </row>
    <row r="468">
      <c r="A468" s="24" t="n"/>
      <c r="B468" s="18" t="n"/>
      <c r="C468" s="18" t="n"/>
      <c r="D468" s="18" t="n"/>
      <c r="E468" s="19" t="n"/>
      <c r="F468" s="14" t="n"/>
      <c r="G468" s="20">
        <f>IF(COUNTA($A468:$F468)=0,"",IF($A468="","Falta a data",IF(NOT(ISNUMBER($A468)),"Data inválida: use 25/10/2026",IF($F468="","Falta o valor",IF(NOT(ISNUMBER($F468)),"Valor inválido: só números",IF($F468&lt;0,"Valor negativo: lance sem sinal e escolha o tipo",IF($E468="","Falta o tipo",IF($C468="","Sem categoria",IF(ISNA(MATCH($C468,'Configuração'!$B$12:$B$41,0)),"Categoria fora da lista",IF(INDEX('Configuração'!$C$12:$C$41,MATCH($C468,'Configuração'!$B$12:$B$41,0))&lt;&gt;$E468,"Tipo diferente do da categoria",IF(YEAR($A468)&lt;&gt;AnoPlanilha,"Fora do ano da planilha","OK")))))))))))</f>
        <v/>
      </c>
      <c r="H468" s="25">
        <f>IF(COUNTA($A468:$F468)=0,"",COUNTA($A468:$F468))</f>
        <v/>
      </c>
    </row>
    <row r="469">
      <c r="A469" s="24" t="n"/>
      <c r="B469" s="18" t="n"/>
      <c r="C469" s="18" t="n"/>
      <c r="D469" s="18" t="n"/>
      <c r="E469" s="19" t="n"/>
      <c r="F469" s="14" t="n"/>
      <c r="G469" s="20">
        <f>IF(COUNTA($A469:$F469)=0,"",IF($A469="","Falta a data",IF(NOT(ISNUMBER($A469)),"Data inválida: use 25/10/2026",IF($F469="","Falta o valor",IF(NOT(ISNUMBER($F469)),"Valor inválido: só números",IF($F469&lt;0,"Valor negativo: lance sem sinal e escolha o tipo",IF($E469="","Falta o tipo",IF($C469="","Sem categoria",IF(ISNA(MATCH($C469,'Configuração'!$B$12:$B$41,0)),"Categoria fora da lista",IF(INDEX('Configuração'!$C$12:$C$41,MATCH($C469,'Configuração'!$B$12:$B$41,0))&lt;&gt;$E469,"Tipo diferente do da categoria",IF(YEAR($A469)&lt;&gt;AnoPlanilha,"Fora do ano da planilha","OK")))))))))))</f>
        <v/>
      </c>
      <c r="H469" s="25">
        <f>IF(COUNTA($A469:$F469)=0,"",COUNTA($A469:$F469))</f>
        <v/>
      </c>
    </row>
    <row r="470">
      <c r="A470" s="24" t="n"/>
      <c r="B470" s="18" t="n"/>
      <c r="C470" s="18" t="n"/>
      <c r="D470" s="18" t="n"/>
      <c r="E470" s="19" t="n"/>
      <c r="F470" s="14" t="n"/>
      <c r="G470" s="20">
        <f>IF(COUNTA($A470:$F470)=0,"",IF($A470="","Falta a data",IF(NOT(ISNUMBER($A470)),"Data inválida: use 25/10/2026",IF($F470="","Falta o valor",IF(NOT(ISNUMBER($F470)),"Valor inválido: só números",IF($F470&lt;0,"Valor negativo: lance sem sinal e escolha o tipo",IF($E470="","Falta o tipo",IF($C470="","Sem categoria",IF(ISNA(MATCH($C470,'Configuração'!$B$12:$B$41,0)),"Categoria fora da lista",IF(INDEX('Configuração'!$C$12:$C$41,MATCH($C470,'Configuração'!$B$12:$B$41,0))&lt;&gt;$E470,"Tipo diferente do da categoria",IF(YEAR($A470)&lt;&gt;AnoPlanilha,"Fora do ano da planilha","OK")))))))))))</f>
        <v/>
      </c>
      <c r="H470" s="25">
        <f>IF(COUNTA($A470:$F470)=0,"",COUNTA($A470:$F470))</f>
        <v/>
      </c>
    </row>
    <row r="471">
      <c r="A471" s="24" t="n"/>
      <c r="B471" s="18" t="n"/>
      <c r="C471" s="18" t="n"/>
      <c r="D471" s="18" t="n"/>
      <c r="E471" s="19" t="n"/>
      <c r="F471" s="14" t="n"/>
      <c r="G471" s="20">
        <f>IF(COUNTA($A471:$F471)=0,"",IF($A471="","Falta a data",IF(NOT(ISNUMBER($A471)),"Data inválida: use 25/10/2026",IF($F471="","Falta o valor",IF(NOT(ISNUMBER($F471)),"Valor inválido: só números",IF($F471&lt;0,"Valor negativo: lance sem sinal e escolha o tipo",IF($E471="","Falta o tipo",IF($C471="","Sem categoria",IF(ISNA(MATCH($C471,'Configuração'!$B$12:$B$41,0)),"Categoria fora da lista",IF(INDEX('Configuração'!$C$12:$C$41,MATCH($C471,'Configuração'!$B$12:$B$41,0))&lt;&gt;$E471,"Tipo diferente do da categoria",IF(YEAR($A471)&lt;&gt;AnoPlanilha,"Fora do ano da planilha","OK")))))))))))</f>
        <v/>
      </c>
      <c r="H471" s="25">
        <f>IF(COUNTA($A471:$F471)=0,"",COUNTA($A471:$F471))</f>
        <v/>
      </c>
    </row>
    <row r="472">
      <c r="A472" s="24" t="n"/>
      <c r="B472" s="18" t="n"/>
      <c r="C472" s="18" t="n"/>
      <c r="D472" s="18" t="n"/>
      <c r="E472" s="19" t="n"/>
      <c r="F472" s="14" t="n"/>
      <c r="G472" s="20">
        <f>IF(COUNTA($A472:$F472)=0,"",IF($A472="","Falta a data",IF(NOT(ISNUMBER($A472)),"Data inválida: use 25/10/2026",IF($F472="","Falta o valor",IF(NOT(ISNUMBER($F472)),"Valor inválido: só números",IF($F472&lt;0,"Valor negativo: lance sem sinal e escolha o tipo",IF($E472="","Falta o tipo",IF($C472="","Sem categoria",IF(ISNA(MATCH($C472,'Configuração'!$B$12:$B$41,0)),"Categoria fora da lista",IF(INDEX('Configuração'!$C$12:$C$41,MATCH($C472,'Configuração'!$B$12:$B$41,0))&lt;&gt;$E472,"Tipo diferente do da categoria",IF(YEAR($A472)&lt;&gt;AnoPlanilha,"Fora do ano da planilha","OK")))))))))))</f>
        <v/>
      </c>
      <c r="H472" s="25">
        <f>IF(COUNTA($A472:$F472)=0,"",COUNTA($A472:$F472))</f>
        <v/>
      </c>
    </row>
    <row r="473">
      <c r="A473" s="24" t="n"/>
      <c r="B473" s="18" t="n"/>
      <c r="C473" s="18" t="n"/>
      <c r="D473" s="18" t="n"/>
      <c r="E473" s="19" t="n"/>
      <c r="F473" s="14" t="n"/>
      <c r="G473" s="20">
        <f>IF(COUNTA($A473:$F473)=0,"",IF($A473="","Falta a data",IF(NOT(ISNUMBER($A473)),"Data inválida: use 25/10/2026",IF($F473="","Falta o valor",IF(NOT(ISNUMBER($F473)),"Valor inválido: só números",IF($F473&lt;0,"Valor negativo: lance sem sinal e escolha o tipo",IF($E473="","Falta o tipo",IF($C473="","Sem categoria",IF(ISNA(MATCH($C473,'Configuração'!$B$12:$B$41,0)),"Categoria fora da lista",IF(INDEX('Configuração'!$C$12:$C$41,MATCH($C473,'Configuração'!$B$12:$B$41,0))&lt;&gt;$E473,"Tipo diferente do da categoria",IF(YEAR($A473)&lt;&gt;AnoPlanilha,"Fora do ano da planilha","OK")))))))))))</f>
        <v/>
      </c>
      <c r="H473" s="25">
        <f>IF(COUNTA($A473:$F473)=0,"",COUNTA($A473:$F473))</f>
        <v/>
      </c>
    </row>
    <row r="474">
      <c r="A474" s="24" t="n"/>
      <c r="B474" s="18" t="n"/>
      <c r="C474" s="18" t="n"/>
      <c r="D474" s="18" t="n"/>
      <c r="E474" s="19" t="n"/>
      <c r="F474" s="14" t="n"/>
      <c r="G474" s="20">
        <f>IF(COUNTA($A474:$F474)=0,"",IF($A474="","Falta a data",IF(NOT(ISNUMBER($A474)),"Data inválida: use 25/10/2026",IF($F474="","Falta o valor",IF(NOT(ISNUMBER($F474)),"Valor inválido: só números",IF($F474&lt;0,"Valor negativo: lance sem sinal e escolha o tipo",IF($E474="","Falta o tipo",IF($C474="","Sem categoria",IF(ISNA(MATCH($C474,'Configuração'!$B$12:$B$41,0)),"Categoria fora da lista",IF(INDEX('Configuração'!$C$12:$C$41,MATCH($C474,'Configuração'!$B$12:$B$41,0))&lt;&gt;$E474,"Tipo diferente do da categoria",IF(YEAR($A474)&lt;&gt;AnoPlanilha,"Fora do ano da planilha","OK")))))))))))</f>
        <v/>
      </c>
      <c r="H474" s="25">
        <f>IF(COUNTA($A474:$F474)=0,"",COUNTA($A474:$F474))</f>
        <v/>
      </c>
    </row>
    <row r="475">
      <c r="A475" s="24" t="n"/>
      <c r="B475" s="18" t="n"/>
      <c r="C475" s="18" t="n"/>
      <c r="D475" s="18" t="n"/>
      <c r="E475" s="19" t="n"/>
      <c r="F475" s="14" t="n"/>
      <c r="G475" s="20">
        <f>IF(COUNTA($A475:$F475)=0,"",IF($A475="","Falta a data",IF(NOT(ISNUMBER($A475)),"Data inválida: use 25/10/2026",IF($F475="","Falta o valor",IF(NOT(ISNUMBER($F475)),"Valor inválido: só números",IF($F475&lt;0,"Valor negativo: lance sem sinal e escolha o tipo",IF($E475="","Falta o tipo",IF($C475="","Sem categoria",IF(ISNA(MATCH($C475,'Configuração'!$B$12:$B$41,0)),"Categoria fora da lista",IF(INDEX('Configuração'!$C$12:$C$41,MATCH($C475,'Configuração'!$B$12:$B$41,0))&lt;&gt;$E475,"Tipo diferente do da categoria",IF(YEAR($A475)&lt;&gt;AnoPlanilha,"Fora do ano da planilha","OK")))))))))))</f>
        <v/>
      </c>
      <c r="H475" s="25">
        <f>IF(COUNTA($A475:$F475)=0,"",COUNTA($A475:$F475))</f>
        <v/>
      </c>
    </row>
    <row r="476">
      <c r="A476" s="24" t="n"/>
      <c r="B476" s="18" t="n"/>
      <c r="C476" s="18" t="n"/>
      <c r="D476" s="18" t="n"/>
      <c r="E476" s="19" t="n"/>
      <c r="F476" s="14" t="n"/>
      <c r="G476" s="20">
        <f>IF(COUNTA($A476:$F476)=0,"",IF($A476="","Falta a data",IF(NOT(ISNUMBER($A476)),"Data inválida: use 25/10/2026",IF($F476="","Falta o valor",IF(NOT(ISNUMBER($F476)),"Valor inválido: só números",IF($F476&lt;0,"Valor negativo: lance sem sinal e escolha o tipo",IF($E476="","Falta o tipo",IF($C476="","Sem categoria",IF(ISNA(MATCH($C476,'Configuração'!$B$12:$B$41,0)),"Categoria fora da lista",IF(INDEX('Configuração'!$C$12:$C$41,MATCH($C476,'Configuração'!$B$12:$B$41,0))&lt;&gt;$E476,"Tipo diferente do da categoria",IF(YEAR($A476)&lt;&gt;AnoPlanilha,"Fora do ano da planilha","OK")))))))))))</f>
        <v/>
      </c>
      <c r="H476" s="25">
        <f>IF(COUNTA($A476:$F476)=0,"",COUNTA($A476:$F476))</f>
        <v/>
      </c>
    </row>
    <row r="477">
      <c r="A477" s="24" t="n"/>
      <c r="B477" s="18" t="n"/>
      <c r="C477" s="18" t="n"/>
      <c r="D477" s="18" t="n"/>
      <c r="E477" s="19" t="n"/>
      <c r="F477" s="14" t="n"/>
      <c r="G477" s="20">
        <f>IF(COUNTA($A477:$F477)=0,"",IF($A477="","Falta a data",IF(NOT(ISNUMBER($A477)),"Data inválida: use 25/10/2026",IF($F477="","Falta o valor",IF(NOT(ISNUMBER($F477)),"Valor inválido: só números",IF($F477&lt;0,"Valor negativo: lance sem sinal e escolha o tipo",IF($E477="","Falta o tipo",IF($C477="","Sem categoria",IF(ISNA(MATCH($C477,'Configuração'!$B$12:$B$41,0)),"Categoria fora da lista",IF(INDEX('Configuração'!$C$12:$C$41,MATCH($C477,'Configuração'!$B$12:$B$41,0))&lt;&gt;$E477,"Tipo diferente do da categoria",IF(YEAR($A477)&lt;&gt;AnoPlanilha,"Fora do ano da planilha","OK")))))))))))</f>
        <v/>
      </c>
      <c r="H477" s="25">
        <f>IF(COUNTA($A477:$F477)=0,"",COUNTA($A477:$F477))</f>
        <v/>
      </c>
    </row>
    <row r="478">
      <c r="A478" s="24" t="n"/>
      <c r="B478" s="18" t="n"/>
      <c r="C478" s="18" t="n"/>
      <c r="D478" s="18" t="n"/>
      <c r="E478" s="19" t="n"/>
      <c r="F478" s="14" t="n"/>
      <c r="G478" s="20">
        <f>IF(COUNTA($A478:$F478)=0,"",IF($A478="","Falta a data",IF(NOT(ISNUMBER($A478)),"Data inválida: use 25/10/2026",IF($F478="","Falta o valor",IF(NOT(ISNUMBER($F478)),"Valor inválido: só números",IF($F478&lt;0,"Valor negativo: lance sem sinal e escolha o tipo",IF($E478="","Falta o tipo",IF($C478="","Sem categoria",IF(ISNA(MATCH($C478,'Configuração'!$B$12:$B$41,0)),"Categoria fora da lista",IF(INDEX('Configuração'!$C$12:$C$41,MATCH($C478,'Configuração'!$B$12:$B$41,0))&lt;&gt;$E478,"Tipo diferente do da categoria",IF(YEAR($A478)&lt;&gt;AnoPlanilha,"Fora do ano da planilha","OK")))))))))))</f>
        <v/>
      </c>
      <c r="H478" s="25">
        <f>IF(COUNTA($A478:$F478)=0,"",COUNTA($A478:$F478))</f>
        <v/>
      </c>
    </row>
    <row r="479">
      <c r="A479" s="24" t="n"/>
      <c r="B479" s="18" t="n"/>
      <c r="C479" s="18" t="n"/>
      <c r="D479" s="18" t="n"/>
      <c r="E479" s="19" t="n"/>
      <c r="F479" s="14" t="n"/>
      <c r="G479" s="20">
        <f>IF(COUNTA($A479:$F479)=0,"",IF($A479="","Falta a data",IF(NOT(ISNUMBER($A479)),"Data inválida: use 25/10/2026",IF($F479="","Falta o valor",IF(NOT(ISNUMBER($F479)),"Valor inválido: só números",IF($F479&lt;0,"Valor negativo: lance sem sinal e escolha o tipo",IF($E479="","Falta o tipo",IF($C479="","Sem categoria",IF(ISNA(MATCH($C479,'Configuração'!$B$12:$B$41,0)),"Categoria fora da lista",IF(INDEX('Configuração'!$C$12:$C$41,MATCH($C479,'Configuração'!$B$12:$B$41,0))&lt;&gt;$E479,"Tipo diferente do da categoria",IF(YEAR($A479)&lt;&gt;AnoPlanilha,"Fora do ano da planilha","OK")))))))))))</f>
        <v/>
      </c>
      <c r="H479" s="25">
        <f>IF(COUNTA($A479:$F479)=0,"",COUNTA($A479:$F479))</f>
        <v/>
      </c>
    </row>
    <row r="480">
      <c r="A480" s="24" t="n"/>
      <c r="B480" s="18" t="n"/>
      <c r="C480" s="18" t="n"/>
      <c r="D480" s="18" t="n"/>
      <c r="E480" s="19" t="n"/>
      <c r="F480" s="14" t="n"/>
      <c r="G480" s="20">
        <f>IF(COUNTA($A480:$F480)=0,"",IF($A480="","Falta a data",IF(NOT(ISNUMBER($A480)),"Data inválida: use 25/10/2026",IF($F480="","Falta o valor",IF(NOT(ISNUMBER($F480)),"Valor inválido: só números",IF($F480&lt;0,"Valor negativo: lance sem sinal e escolha o tipo",IF($E480="","Falta o tipo",IF($C480="","Sem categoria",IF(ISNA(MATCH($C480,'Configuração'!$B$12:$B$41,0)),"Categoria fora da lista",IF(INDEX('Configuração'!$C$12:$C$41,MATCH($C480,'Configuração'!$B$12:$B$41,0))&lt;&gt;$E480,"Tipo diferente do da categoria",IF(YEAR($A480)&lt;&gt;AnoPlanilha,"Fora do ano da planilha","OK")))))))))))</f>
        <v/>
      </c>
      <c r="H480" s="25">
        <f>IF(COUNTA($A480:$F480)=0,"",COUNTA($A480:$F480))</f>
        <v/>
      </c>
    </row>
    <row r="481">
      <c r="A481" s="24" t="n"/>
      <c r="B481" s="18" t="n"/>
      <c r="C481" s="18" t="n"/>
      <c r="D481" s="18" t="n"/>
      <c r="E481" s="19" t="n"/>
      <c r="F481" s="14" t="n"/>
      <c r="G481" s="20">
        <f>IF(COUNTA($A481:$F481)=0,"",IF($A481="","Falta a data",IF(NOT(ISNUMBER($A481)),"Data inválida: use 25/10/2026",IF($F481="","Falta o valor",IF(NOT(ISNUMBER($F481)),"Valor inválido: só números",IF($F481&lt;0,"Valor negativo: lance sem sinal e escolha o tipo",IF($E481="","Falta o tipo",IF($C481="","Sem categoria",IF(ISNA(MATCH($C481,'Configuração'!$B$12:$B$41,0)),"Categoria fora da lista",IF(INDEX('Configuração'!$C$12:$C$41,MATCH($C481,'Configuração'!$B$12:$B$41,0))&lt;&gt;$E481,"Tipo diferente do da categoria",IF(YEAR($A481)&lt;&gt;AnoPlanilha,"Fora do ano da planilha","OK")))))))))))</f>
        <v/>
      </c>
      <c r="H481" s="25">
        <f>IF(COUNTA($A481:$F481)=0,"",COUNTA($A481:$F481))</f>
        <v/>
      </c>
    </row>
    <row r="482">
      <c r="A482" s="24" t="n"/>
      <c r="B482" s="18" t="n"/>
      <c r="C482" s="18" t="n"/>
      <c r="D482" s="18" t="n"/>
      <c r="E482" s="19" t="n"/>
      <c r="F482" s="14" t="n"/>
      <c r="G482" s="20">
        <f>IF(COUNTA($A482:$F482)=0,"",IF($A482="","Falta a data",IF(NOT(ISNUMBER($A482)),"Data inválida: use 25/10/2026",IF($F482="","Falta o valor",IF(NOT(ISNUMBER($F482)),"Valor inválido: só números",IF($F482&lt;0,"Valor negativo: lance sem sinal e escolha o tipo",IF($E482="","Falta o tipo",IF($C482="","Sem categoria",IF(ISNA(MATCH($C482,'Configuração'!$B$12:$B$41,0)),"Categoria fora da lista",IF(INDEX('Configuração'!$C$12:$C$41,MATCH($C482,'Configuração'!$B$12:$B$41,0))&lt;&gt;$E482,"Tipo diferente do da categoria",IF(YEAR($A482)&lt;&gt;AnoPlanilha,"Fora do ano da planilha","OK")))))))))))</f>
        <v/>
      </c>
      <c r="H482" s="25">
        <f>IF(COUNTA($A482:$F482)=0,"",COUNTA($A482:$F482))</f>
        <v/>
      </c>
    </row>
    <row r="483">
      <c r="A483" s="24" t="n"/>
      <c r="B483" s="18" t="n"/>
      <c r="C483" s="18" t="n"/>
      <c r="D483" s="18" t="n"/>
      <c r="E483" s="19" t="n"/>
      <c r="F483" s="14" t="n"/>
      <c r="G483" s="20">
        <f>IF(COUNTA($A483:$F483)=0,"",IF($A483="","Falta a data",IF(NOT(ISNUMBER($A483)),"Data inválida: use 25/10/2026",IF($F483="","Falta o valor",IF(NOT(ISNUMBER($F483)),"Valor inválido: só números",IF($F483&lt;0,"Valor negativo: lance sem sinal e escolha o tipo",IF($E483="","Falta o tipo",IF($C483="","Sem categoria",IF(ISNA(MATCH($C483,'Configuração'!$B$12:$B$41,0)),"Categoria fora da lista",IF(INDEX('Configuração'!$C$12:$C$41,MATCH($C483,'Configuração'!$B$12:$B$41,0))&lt;&gt;$E483,"Tipo diferente do da categoria",IF(YEAR($A483)&lt;&gt;AnoPlanilha,"Fora do ano da planilha","OK")))))))))))</f>
        <v/>
      </c>
      <c r="H483" s="25">
        <f>IF(COUNTA($A483:$F483)=0,"",COUNTA($A483:$F483))</f>
        <v/>
      </c>
    </row>
    <row r="484">
      <c r="A484" s="24" t="n"/>
      <c r="B484" s="18" t="n"/>
      <c r="C484" s="18" t="n"/>
      <c r="D484" s="18" t="n"/>
      <c r="E484" s="19" t="n"/>
      <c r="F484" s="14" t="n"/>
      <c r="G484" s="20">
        <f>IF(COUNTA($A484:$F484)=0,"",IF($A484="","Falta a data",IF(NOT(ISNUMBER($A484)),"Data inválida: use 25/10/2026",IF($F484="","Falta o valor",IF(NOT(ISNUMBER($F484)),"Valor inválido: só números",IF($F484&lt;0,"Valor negativo: lance sem sinal e escolha o tipo",IF($E484="","Falta o tipo",IF($C484="","Sem categoria",IF(ISNA(MATCH($C484,'Configuração'!$B$12:$B$41,0)),"Categoria fora da lista",IF(INDEX('Configuração'!$C$12:$C$41,MATCH($C484,'Configuração'!$B$12:$B$41,0))&lt;&gt;$E484,"Tipo diferente do da categoria",IF(YEAR($A484)&lt;&gt;AnoPlanilha,"Fora do ano da planilha","OK")))))))))))</f>
        <v/>
      </c>
      <c r="H484" s="25">
        <f>IF(COUNTA($A484:$F484)=0,"",COUNTA($A484:$F484))</f>
        <v/>
      </c>
    </row>
    <row r="485">
      <c r="A485" s="24" t="n"/>
      <c r="B485" s="18" t="n"/>
      <c r="C485" s="18" t="n"/>
      <c r="D485" s="18" t="n"/>
      <c r="E485" s="19" t="n"/>
      <c r="F485" s="14" t="n"/>
      <c r="G485" s="20">
        <f>IF(COUNTA($A485:$F485)=0,"",IF($A485="","Falta a data",IF(NOT(ISNUMBER($A485)),"Data inválida: use 25/10/2026",IF($F485="","Falta o valor",IF(NOT(ISNUMBER($F485)),"Valor inválido: só números",IF($F485&lt;0,"Valor negativo: lance sem sinal e escolha o tipo",IF($E485="","Falta o tipo",IF($C485="","Sem categoria",IF(ISNA(MATCH($C485,'Configuração'!$B$12:$B$41,0)),"Categoria fora da lista",IF(INDEX('Configuração'!$C$12:$C$41,MATCH($C485,'Configuração'!$B$12:$B$41,0))&lt;&gt;$E485,"Tipo diferente do da categoria",IF(YEAR($A485)&lt;&gt;AnoPlanilha,"Fora do ano da planilha","OK")))))))))))</f>
        <v/>
      </c>
      <c r="H485" s="25">
        <f>IF(COUNTA($A485:$F485)=0,"",COUNTA($A485:$F485))</f>
        <v/>
      </c>
    </row>
    <row r="486">
      <c r="A486" s="24" t="n"/>
      <c r="B486" s="18" t="n"/>
      <c r="C486" s="18" t="n"/>
      <c r="D486" s="18" t="n"/>
      <c r="E486" s="19" t="n"/>
      <c r="F486" s="14" t="n"/>
      <c r="G486" s="20">
        <f>IF(COUNTA($A486:$F486)=0,"",IF($A486="","Falta a data",IF(NOT(ISNUMBER($A486)),"Data inválida: use 25/10/2026",IF($F486="","Falta o valor",IF(NOT(ISNUMBER($F486)),"Valor inválido: só números",IF($F486&lt;0,"Valor negativo: lance sem sinal e escolha o tipo",IF($E486="","Falta o tipo",IF($C486="","Sem categoria",IF(ISNA(MATCH($C486,'Configuração'!$B$12:$B$41,0)),"Categoria fora da lista",IF(INDEX('Configuração'!$C$12:$C$41,MATCH($C486,'Configuração'!$B$12:$B$41,0))&lt;&gt;$E486,"Tipo diferente do da categoria",IF(YEAR($A486)&lt;&gt;AnoPlanilha,"Fora do ano da planilha","OK")))))))))))</f>
        <v/>
      </c>
      <c r="H486" s="25">
        <f>IF(COUNTA($A486:$F486)=0,"",COUNTA($A486:$F486))</f>
        <v/>
      </c>
    </row>
    <row r="487">
      <c r="A487" s="24" t="n"/>
      <c r="B487" s="18" t="n"/>
      <c r="C487" s="18" t="n"/>
      <c r="D487" s="18" t="n"/>
      <c r="E487" s="19" t="n"/>
      <c r="F487" s="14" t="n"/>
      <c r="G487" s="20">
        <f>IF(COUNTA($A487:$F487)=0,"",IF($A487="","Falta a data",IF(NOT(ISNUMBER($A487)),"Data inválida: use 25/10/2026",IF($F487="","Falta o valor",IF(NOT(ISNUMBER($F487)),"Valor inválido: só números",IF($F487&lt;0,"Valor negativo: lance sem sinal e escolha o tipo",IF($E487="","Falta o tipo",IF($C487="","Sem categoria",IF(ISNA(MATCH($C487,'Configuração'!$B$12:$B$41,0)),"Categoria fora da lista",IF(INDEX('Configuração'!$C$12:$C$41,MATCH($C487,'Configuração'!$B$12:$B$41,0))&lt;&gt;$E487,"Tipo diferente do da categoria",IF(YEAR($A487)&lt;&gt;AnoPlanilha,"Fora do ano da planilha","OK")))))))))))</f>
        <v/>
      </c>
      <c r="H487" s="25">
        <f>IF(COUNTA($A487:$F487)=0,"",COUNTA($A487:$F487))</f>
        <v/>
      </c>
    </row>
    <row r="488">
      <c r="A488" s="24" t="n"/>
      <c r="B488" s="18" t="n"/>
      <c r="C488" s="18" t="n"/>
      <c r="D488" s="18" t="n"/>
      <c r="E488" s="19" t="n"/>
      <c r="F488" s="14" t="n"/>
      <c r="G488" s="20">
        <f>IF(COUNTA($A488:$F488)=0,"",IF($A488="","Falta a data",IF(NOT(ISNUMBER($A488)),"Data inválida: use 25/10/2026",IF($F488="","Falta o valor",IF(NOT(ISNUMBER($F488)),"Valor inválido: só números",IF($F488&lt;0,"Valor negativo: lance sem sinal e escolha o tipo",IF($E488="","Falta o tipo",IF($C488="","Sem categoria",IF(ISNA(MATCH($C488,'Configuração'!$B$12:$B$41,0)),"Categoria fora da lista",IF(INDEX('Configuração'!$C$12:$C$41,MATCH($C488,'Configuração'!$B$12:$B$41,0))&lt;&gt;$E488,"Tipo diferente do da categoria",IF(YEAR($A488)&lt;&gt;AnoPlanilha,"Fora do ano da planilha","OK")))))))))))</f>
        <v/>
      </c>
      <c r="H488" s="25">
        <f>IF(COUNTA($A488:$F488)=0,"",COUNTA($A488:$F488))</f>
        <v/>
      </c>
    </row>
    <row r="489">
      <c r="A489" s="24" t="n"/>
      <c r="B489" s="18" t="n"/>
      <c r="C489" s="18" t="n"/>
      <c r="D489" s="18" t="n"/>
      <c r="E489" s="19" t="n"/>
      <c r="F489" s="14" t="n"/>
      <c r="G489" s="20">
        <f>IF(COUNTA($A489:$F489)=0,"",IF($A489="","Falta a data",IF(NOT(ISNUMBER($A489)),"Data inválida: use 25/10/2026",IF($F489="","Falta o valor",IF(NOT(ISNUMBER($F489)),"Valor inválido: só números",IF($F489&lt;0,"Valor negativo: lance sem sinal e escolha o tipo",IF($E489="","Falta o tipo",IF($C489="","Sem categoria",IF(ISNA(MATCH($C489,'Configuração'!$B$12:$B$41,0)),"Categoria fora da lista",IF(INDEX('Configuração'!$C$12:$C$41,MATCH($C489,'Configuração'!$B$12:$B$41,0))&lt;&gt;$E489,"Tipo diferente do da categoria",IF(YEAR($A489)&lt;&gt;AnoPlanilha,"Fora do ano da planilha","OK")))))))))))</f>
        <v/>
      </c>
      <c r="H489" s="25">
        <f>IF(COUNTA($A489:$F489)=0,"",COUNTA($A489:$F489))</f>
        <v/>
      </c>
    </row>
    <row r="490">
      <c r="A490" s="24" t="n"/>
      <c r="B490" s="18" t="n"/>
      <c r="C490" s="18" t="n"/>
      <c r="D490" s="18" t="n"/>
      <c r="E490" s="19" t="n"/>
      <c r="F490" s="14" t="n"/>
      <c r="G490" s="20">
        <f>IF(COUNTA($A490:$F490)=0,"",IF($A490="","Falta a data",IF(NOT(ISNUMBER($A490)),"Data inválida: use 25/10/2026",IF($F490="","Falta o valor",IF(NOT(ISNUMBER($F490)),"Valor inválido: só números",IF($F490&lt;0,"Valor negativo: lance sem sinal e escolha o tipo",IF($E490="","Falta o tipo",IF($C490="","Sem categoria",IF(ISNA(MATCH($C490,'Configuração'!$B$12:$B$41,0)),"Categoria fora da lista",IF(INDEX('Configuração'!$C$12:$C$41,MATCH($C490,'Configuração'!$B$12:$B$41,0))&lt;&gt;$E490,"Tipo diferente do da categoria",IF(YEAR($A490)&lt;&gt;AnoPlanilha,"Fora do ano da planilha","OK")))))))))))</f>
        <v/>
      </c>
      <c r="H490" s="25">
        <f>IF(COUNTA($A490:$F490)=0,"",COUNTA($A490:$F490))</f>
        <v/>
      </c>
    </row>
    <row r="491">
      <c r="A491" s="24" t="n"/>
      <c r="B491" s="18" t="n"/>
      <c r="C491" s="18" t="n"/>
      <c r="D491" s="18" t="n"/>
      <c r="E491" s="19" t="n"/>
      <c r="F491" s="14" t="n"/>
      <c r="G491" s="20">
        <f>IF(COUNTA($A491:$F491)=0,"",IF($A491="","Falta a data",IF(NOT(ISNUMBER($A491)),"Data inválida: use 25/10/2026",IF($F491="","Falta o valor",IF(NOT(ISNUMBER($F491)),"Valor inválido: só números",IF($F491&lt;0,"Valor negativo: lance sem sinal e escolha o tipo",IF($E491="","Falta o tipo",IF($C491="","Sem categoria",IF(ISNA(MATCH($C491,'Configuração'!$B$12:$B$41,0)),"Categoria fora da lista",IF(INDEX('Configuração'!$C$12:$C$41,MATCH($C491,'Configuração'!$B$12:$B$41,0))&lt;&gt;$E491,"Tipo diferente do da categoria",IF(YEAR($A491)&lt;&gt;AnoPlanilha,"Fora do ano da planilha","OK")))))))))))</f>
        <v/>
      </c>
      <c r="H491" s="25">
        <f>IF(COUNTA($A491:$F491)=0,"",COUNTA($A491:$F491))</f>
        <v/>
      </c>
    </row>
    <row r="492">
      <c r="A492" s="24" t="n"/>
      <c r="B492" s="18" t="n"/>
      <c r="C492" s="18" t="n"/>
      <c r="D492" s="18" t="n"/>
      <c r="E492" s="19" t="n"/>
      <c r="F492" s="14" t="n"/>
      <c r="G492" s="20">
        <f>IF(COUNTA($A492:$F492)=0,"",IF($A492="","Falta a data",IF(NOT(ISNUMBER($A492)),"Data inválida: use 25/10/2026",IF($F492="","Falta o valor",IF(NOT(ISNUMBER($F492)),"Valor inválido: só números",IF($F492&lt;0,"Valor negativo: lance sem sinal e escolha o tipo",IF($E492="","Falta o tipo",IF($C492="","Sem categoria",IF(ISNA(MATCH($C492,'Configuração'!$B$12:$B$41,0)),"Categoria fora da lista",IF(INDEX('Configuração'!$C$12:$C$41,MATCH($C492,'Configuração'!$B$12:$B$41,0))&lt;&gt;$E492,"Tipo diferente do da categoria",IF(YEAR($A492)&lt;&gt;AnoPlanilha,"Fora do ano da planilha","OK")))))))))))</f>
        <v/>
      </c>
      <c r="H492" s="25">
        <f>IF(COUNTA($A492:$F492)=0,"",COUNTA($A492:$F492))</f>
        <v/>
      </c>
    </row>
    <row r="493">
      <c r="A493" s="24" t="n"/>
      <c r="B493" s="18" t="n"/>
      <c r="C493" s="18" t="n"/>
      <c r="D493" s="18" t="n"/>
      <c r="E493" s="19" t="n"/>
      <c r="F493" s="14" t="n"/>
      <c r="G493" s="20">
        <f>IF(COUNTA($A493:$F493)=0,"",IF($A493="","Falta a data",IF(NOT(ISNUMBER($A493)),"Data inválida: use 25/10/2026",IF($F493="","Falta o valor",IF(NOT(ISNUMBER($F493)),"Valor inválido: só números",IF($F493&lt;0,"Valor negativo: lance sem sinal e escolha o tipo",IF($E493="","Falta o tipo",IF($C493="","Sem categoria",IF(ISNA(MATCH($C493,'Configuração'!$B$12:$B$41,0)),"Categoria fora da lista",IF(INDEX('Configuração'!$C$12:$C$41,MATCH($C493,'Configuração'!$B$12:$B$41,0))&lt;&gt;$E493,"Tipo diferente do da categoria",IF(YEAR($A493)&lt;&gt;AnoPlanilha,"Fora do ano da planilha","OK")))))))))))</f>
        <v/>
      </c>
      <c r="H493" s="25">
        <f>IF(COUNTA($A493:$F493)=0,"",COUNTA($A493:$F493))</f>
        <v/>
      </c>
    </row>
    <row r="494">
      <c r="A494" s="24" t="n"/>
      <c r="B494" s="18" t="n"/>
      <c r="C494" s="18" t="n"/>
      <c r="D494" s="18" t="n"/>
      <c r="E494" s="19" t="n"/>
      <c r="F494" s="14" t="n"/>
      <c r="G494" s="20">
        <f>IF(COUNTA($A494:$F494)=0,"",IF($A494="","Falta a data",IF(NOT(ISNUMBER($A494)),"Data inválida: use 25/10/2026",IF($F494="","Falta o valor",IF(NOT(ISNUMBER($F494)),"Valor inválido: só números",IF($F494&lt;0,"Valor negativo: lance sem sinal e escolha o tipo",IF($E494="","Falta o tipo",IF($C494="","Sem categoria",IF(ISNA(MATCH($C494,'Configuração'!$B$12:$B$41,0)),"Categoria fora da lista",IF(INDEX('Configuração'!$C$12:$C$41,MATCH($C494,'Configuração'!$B$12:$B$41,0))&lt;&gt;$E494,"Tipo diferente do da categoria",IF(YEAR($A494)&lt;&gt;AnoPlanilha,"Fora do ano da planilha","OK")))))))))))</f>
        <v/>
      </c>
      <c r="H494" s="25">
        <f>IF(COUNTA($A494:$F494)=0,"",COUNTA($A494:$F494))</f>
        <v/>
      </c>
    </row>
    <row r="495">
      <c r="A495" s="24" t="n"/>
      <c r="B495" s="18" t="n"/>
      <c r="C495" s="18" t="n"/>
      <c r="D495" s="18" t="n"/>
      <c r="E495" s="19" t="n"/>
      <c r="F495" s="14" t="n"/>
      <c r="G495" s="20">
        <f>IF(COUNTA($A495:$F495)=0,"",IF($A495="","Falta a data",IF(NOT(ISNUMBER($A495)),"Data inválida: use 25/10/2026",IF($F495="","Falta o valor",IF(NOT(ISNUMBER($F495)),"Valor inválido: só números",IF($F495&lt;0,"Valor negativo: lance sem sinal e escolha o tipo",IF($E495="","Falta o tipo",IF($C495="","Sem categoria",IF(ISNA(MATCH($C495,'Configuração'!$B$12:$B$41,0)),"Categoria fora da lista",IF(INDEX('Configuração'!$C$12:$C$41,MATCH($C495,'Configuração'!$B$12:$B$41,0))&lt;&gt;$E495,"Tipo diferente do da categoria",IF(YEAR($A495)&lt;&gt;AnoPlanilha,"Fora do ano da planilha","OK")))))))))))</f>
        <v/>
      </c>
      <c r="H495" s="25">
        <f>IF(COUNTA($A495:$F495)=0,"",COUNTA($A495:$F495))</f>
        <v/>
      </c>
    </row>
    <row r="496">
      <c r="A496" s="24" t="n"/>
      <c r="B496" s="18" t="n"/>
      <c r="C496" s="18" t="n"/>
      <c r="D496" s="18" t="n"/>
      <c r="E496" s="19" t="n"/>
      <c r="F496" s="14" t="n"/>
      <c r="G496" s="20">
        <f>IF(COUNTA($A496:$F496)=0,"",IF($A496="","Falta a data",IF(NOT(ISNUMBER($A496)),"Data inválida: use 25/10/2026",IF($F496="","Falta o valor",IF(NOT(ISNUMBER($F496)),"Valor inválido: só números",IF($F496&lt;0,"Valor negativo: lance sem sinal e escolha o tipo",IF($E496="","Falta o tipo",IF($C496="","Sem categoria",IF(ISNA(MATCH($C496,'Configuração'!$B$12:$B$41,0)),"Categoria fora da lista",IF(INDEX('Configuração'!$C$12:$C$41,MATCH($C496,'Configuração'!$B$12:$B$41,0))&lt;&gt;$E496,"Tipo diferente do da categoria",IF(YEAR($A496)&lt;&gt;AnoPlanilha,"Fora do ano da planilha","OK")))))))))))</f>
        <v/>
      </c>
      <c r="H496" s="25">
        <f>IF(COUNTA($A496:$F496)=0,"",COUNTA($A496:$F496))</f>
        <v/>
      </c>
    </row>
    <row r="497">
      <c r="A497" s="24" t="n"/>
      <c r="B497" s="18" t="n"/>
      <c r="C497" s="18" t="n"/>
      <c r="D497" s="18" t="n"/>
      <c r="E497" s="19" t="n"/>
      <c r="F497" s="14" t="n"/>
      <c r="G497" s="20">
        <f>IF(COUNTA($A497:$F497)=0,"",IF($A497="","Falta a data",IF(NOT(ISNUMBER($A497)),"Data inválida: use 25/10/2026",IF($F497="","Falta o valor",IF(NOT(ISNUMBER($F497)),"Valor inválido: só números",IF($F497&lt;0,"Valor negativo: lance sem sinal e escolha o tipo",IF($E497="","Falta o tipo",IF($C497="","Sem categoria",IF(ISNA(MATCH($C497,'Configuração'!$B$12:$B$41,0)),"Categoria fora da lista",IF(INDEX('Configuração'!$C$12:$C$41,MATCH($C497,'Configuração'!$B$12:$B$41,0))&lt;&gt;$E497,"Tipo diferente do da categoria",IF(YEAR($A497)&lt;&gt;AnoPlanilha,"Fora do ano da planilha","OK")))))))))))</f>
        <v/>
      </c>
      <c r="H497" s="25">
        <f>IF(COUNTA($A497:$F497)=0,"",COUNTA($A497:$F497))</f>
        <v/>
      </c>
    </row>
    <row r="498">
      <c r="A498" s="24" t="n"/>
      <c r="B498" s="18" t="n"/>
      <c r="C498" s="18" t="n"/>
      <c r="D498" s="18" t="n"/>
      <c r="E498" s="19" t="n"/>
      <c r="F498" s="14" t="n"/>
      <c r="G498" s="20">
        <f>IF(COUNTA($A498:$F498)=0,"",IF($A498="","Falta a data",IF(NOT(ISNUMBER($A498)),"Data inválida: use 25/10/2026",IF($F498="","Falta o valor",IF(NOT(ISNUMBER($F498)),"Valor inválido: só números",IF($F498&lt;0,"Valor negativo: lance sem sinal e escolha o tipo",IF($E498="","Falta o tipo",IF($C498="","Sem categoria",IF(ISNA(MATCH($C498,'Configuração'!$B$12:$B$41,0)),"Categoria fora da lista",IF(INDEX('Configuração'!$C$12:$C$41,MATCH($C498,'Configuração'!$B$12:$B$41,0))&lt;&gt;$E498,"Tipo diferente do da categoria",IF(YEAR($A498)&lt;&gt;AnoPlanilha,"Fora do ano da planilha","OK")))))))))))</f>
        <v/>
      </c>
      <c r="H498" s="25">
        <f>IF(COUNTA($A498:$F498)=0,"",COUNTA($A498:$F498))</f>
        <v/>
      </c>
    </row>
    <row r="499">
      <c r="A499" s="24" t="n"/>
      <c r="B499" s="18" t="n"/>
      <c r="C499" s="18" t="n"/>
      <c r="D499" s="18" t="n"/>
      <c r="E499" s="19" t="n"/>
      <c r="F499" s="14" t="n"/>
      <c r="G499" s="20">
        <f>IF(COUNTA($A499:$F499)=0,"",IF($A499="","Falta a data",IF(NOT(ISNUMBER($A499)),"Data inválida: use 25/10/2026",IF($F499="","Falta o valor",IF(NOT(ISNUMBER($F499)),"Valor inválido: só números",IF($F499&lt;0,"Valor negativo: lance sem sinal e escolha o tipo",IF($E499="","Falta o tipo",IF($C499="","Sem categoria",IF(ISNA(MATCH($C499,'Configuração'!$B$12:$B$41,0)),"Categoria fora da lista",IF(INDEX('Configuração'!$C$12:$C$41,MATCH($C499,'Configuração'!$B$12:$B$41,0))&lt;&gt;$E499,"Tipo diferente do da categoria",IF(YEAR($A499)&lt;&gt;AnoPlanilha,"Fora do ano da planilha","OK")))))))))))</f>
        <v/>
      </c>
      <c r="H499" s="25">
        <f>IF(COUNTA($A499:$F499)=0,"",COUNTA($A499:$F499))</f>
        <v/>
      </c>
    </row>
    <row r="500">
      <c r="A500" s="24" t="n"/>
      <c r="B500" s="18" t="n"/>
      <c r="C500" s="18" t="n"/>
      <c r="D500" s="18" t="n"/>
      <c r="E500" s="19" t="n"/>
      <c r="F500" s="14" t="n"/>
      <c r="G500" s="20">
        <f>IF(COUNTA($A500:$F500)=0,"",IF($A500="","Falta a data",IF(NOT(ISNUMBER($A500)),"Data inválida: use 25/10/2026",IF($F500="","Falta o valor",IF(NOT(ISNUMBER($F500)),"Valor inválido: só números",IF($F500&lt;0,"Valor negativo: lance sem sinal e escolha o tipo",IF($E500="","Falta o tipo",IF($C500="","Sem categoria",IF(ISNA(MATCH($C500,'Configuração'!$B$12:$B$41,0)),"Categoria fora da lista",IF(INDEX('Configuração'!$C$12:$C$41,MATCH($C500,'Configuração'!$B$12:$B$41,0))&lt;&gt;$E500,"Tipo diferente do da categoria",IF(YEAR($A500)&lt;&gt;AnoPlanilha,"Fora do ano da planilha","OK")))))))))))</f>
        <v/>
      </c>
      <c r="H500" s="25">
        <f>IF(COUNTA($A500:$F500)=0,"",COUNTA($A500:$F500))</f>
        <v/>
      </c>
    </row>
    <row r="501">
      <c r="A501" s="24" t="n"/>
      <c r="B501" s="18" t="n"/>
      <c r="C501" s="18" t="n"/>
      <c r="D501" s="18" t="n"/>
      <c r="E501" s="19" t="n"/>
      <c r="F501" s="14" t="n"/>
      <c r="G501" s="20">
        <f>IF(COUNTA($A501:$F501)=0,"",IF($A501="","Falta a data",IF(NOT(ISNUMBER($A501)),"Data inválida: use 25/10/2026",IF($F501="","Falta o valor",IF(NOT(ISNUMBER($F501)),"Valor inválido: só números",IF($F501&lt;0,"Valor negativo: lance sem sinal e escolha o tipo",IF($E501="","Falta o tipo",IF($C501="","Sem categoria",IF(ISNA(MATCH($C501,'Configuração'!$B$12:$B$41,0)),"Categoria fora da lista",IF(INDEX('Configuração'!$C$12:$C$41,MATCH($C501,'Configuração'!$B$12:$B$41,0))&lt;&gt;$E501,"Tipo diferente do da categoria",IF(YEAR($A501)&lt;&gt;AnoPlanilha,"Fora do ano da planilha","OK")))))))))))</f>
        <v/>
      </c>
      <c r="H501" s="25">
        <f>IF(COUNTA($A501:$F501)=0,"",COUNTA($A501:$F501))</f>
        <v/>
      </c>
    </row>
    <row r="502">
      <c r="A502" s="24" t="n"/>
      <c r="B502" s="18" t="n"/>
      <c r="C502" s="18" t="n"/>
      <c r="D502" s="18" t="n"/>
      <c r="E502" s="19" t="n"/>
      <c r="F502" s="14" t="n"/>
      <c r="G502" s="20">
        <f>IF(COUNTA($A502:$F502)=0,"",IF($A502="","Falta a data",IF(NOT(ISNUMBER($A502)),"Data inválida: use 25/10/2026",IF($F502="","Falta o valor",IF(NOT(ISNUMBER($F502)),"Valor inválido: só números",IF($F502&lt;0,"Valor negativo: lance sem sinal e escolha o tipo",IF($E502="","Falta o tipo",IF($C502="","Sem categoria",IF(ISNA(MATCH($C502,'Configuração'!$B$12:$B$41,0)),"Categoria fora da lista",IF(INDEX('Configuração'!$C$12:$C$41,MATCH($C502,'Configuração'!$B$12:$B$41,0))&lt;&gt;$E502,"Tipo diferente do da categoria",IF(YEAR($A502)&lt;&gt;AnoPlanilha,"Fora do ano da planilha","OK")))))))))))</f>
        <v/>
      </c>
      <c r="H502" s="25">
        <f>IF(COUNTA($A502:$F502)=0,"",COUNTA($A502:$F502))</f>
        <v/>
      </c>
    </row>
    <row r="503">
      <c r="A503" s="24" t="n"/>
      <c r="B503" s="18" t="n"/>
      <c r="C503" s="18" t="n"/>
      <c r="D503" s="18" t="n"/>
      <c r="E503" s="19" t="n"/>
      <c r="F503" s="14" t="n"/>
      <c r="G503" s="20">
        <f>IF(COUNTA($A503:$F503)=0,"",IF($A503="","Falta a data",IF(NOT(ISNUMBER($A503)),"Data inválida: use 25/10/2026",IF($F503="","Falta o valor",IF(NOT(ISNUMBER($F503)),"Valor inválido: só números",IF($F503&lt;0,"Valor negativo: lance sem sinal e escolha o tipo",IF($E503="","Falta o tipo",IF($C503="","Sem categoria",IF(ISNA(MATCH($C503,'Configuração'!$B$12:$B$41,0)),"Categoria fora da lista",IF(INDEX('Configuração'!$C$12:$C$41,MATCH($C503,'Configuração'!$B$12:$B$41,0))&lt;&gt;$E503,"Tipo diferente do da categoria",IF(YEAR($A503)&lt;&gt;AnoPlanilha,"Fora do ano da planilha","OK")))))))))))</f>
        <v/>
      </c>
      <c r="H503" s="25">
        <f>IF(COUNTA($A503:$F503)=0,"",COUNTA($A503:$F503))</f>
        <v/>
      </c>
    </row>
    <row r="504">
      <c r="A504" s="24" t="n"/>
      <c r="B504" s="18" t="n"/>
      <c r="C504" s="18" t="n"/>
      <c r="D504" s="18" t="n"/>
      <c r="E504" s="19" t="n"/>
      <c r="F504" s="14" t="n"/>
      <c r="G504" s="20">
        <f>IF(COUNTA($A504:$F504)=0,"",IF($A504="","Falta a data",IF(NOT(ISNUMBER($A504)),"Data inválida: use 25/10/2026",IF($F504="","Falta o valor",IF(NOT(ISNUMBER($F504)),"Valor inválido: só números",IF($F504&lt;0,"Valor negativo: lance sem sinal e escolha o tipo",IF($E504="","Falta o tipo",IF($C504="","Sem categoria",IF(ISNA(MATCH($C504,'Configuração'!$B$12:$B$41,0)),"Categoria fora da lista",IF(INDEX('Configuração'!$C$12:$C$41,MATCH($C504,'Configuração'!$B$12:$B$41,0))&lt;&gt;$E504,"Tipo diferente do da categoria",IF(YEAR($A504)&lt;&gt;AnoPlanilha,"Fora do ano da planilha","OK")))))))))))</f>
        <v/>
      </c>
      <c r="H504" s="25">
        <f>IF(COUNTA($A504:$F504)=0,"",COUNTA($A504:$F504))</f>
        <v/>
      </c>
    </row>
    <row r="505">
      <c r="A505" s="24" t="n"/>
      <c r="B505" s="18" t="n"/>
      <c r="C505" s="18" t="n"/>
      <c r="D505" s="18" t="n"/>
      <c r="E505" s="19" t="n"/>
      <c r="F505" s="14" t="n"/>
      <c r="G505" s="20">
        <f>IF(COUNTA($A505:$F505)=0,"",IF($A505="","Falta a data",IF(NOT(ISNUMBER($A505)),"Data inválida: use 25/10/2026",IF($F505="","Falta o valor",IF(NOT(ISNUMBER($F505)),"Valor inválido: só números",IF($F505&lt;0,"Valor negativo: lance sem sinal e escolha o tipo",IF($E505="","Falta o tipo",IF($C505="","Sem categoria",IF(ISNA(MATCH($C505,'Configuração'!$B$12:$B$41,0)),"Categoria fora da lista",IF(INDEX('Configuração'!$C$12:$C$41,MATCH($C505,'Configuração'!$B$12:$B$41,0))&lt;&gt;$E505,"Tipo diferente do da categoria",IF(YEAR($A505)&lt;&gt;AnoPlanilha,"Fora do ano da planilha","OK")))))))))))</f>
        <v/>
      </c>
      <c r="H505" s="25">
        <f>IF(COUNTA($A505:$F505)=0,"",COUNTA($A505:$F505))</f>
        <v/>
      </c>
    </row>
    <row r="506">
      <c r="A506" s="24" t="n"/>
      <c r="B506" s="18" t="n"/>
      <c r="C506" s="18" t="n"/>
      <c r="D506" s="18" t="n"/>
      <c r="E506" s="19" t="n"/>
      <c r="F506" s="14" t="n"/>
      <c r="G506" s="20">
        <f>IF(COUNTA($A506:$F506)=0,"",IF($A506="","Falta a data",IF(NOT(ISNUMBER($A506)),"Data inválida: use 25/10/2026",IF($F506="","Falta o valor",IF(NOT(ISNUMBER($F506)),"Valor inválido: só números",IF($F506&lt;0,"Valor negativo: lance sem sinal e escolha o tipo",IF($E506="","Falta o tipo",IF($C506="","Sem categoria",IF(ISNA(MATCH($C506,'Configuração'!$B$12:$B$41,0)),"Categoria fora da lista",IF(INDEX('Configuração'!$C$12:$C$41,MATCH($C506,'Configuração'!$B$12:$B$41,0))&lt;&gt;$E506,"Tipo diferente do da categoria",IF(YEAR($A506)&lt;&gt;AnoPlanilha,"Fora do ano da planilha","OK")))))))))))</f>
        <v/>
      </c>
      <c r="H506" s="25">
        <f>IF(COUNTA($A506:$F506)=0,"",COUNTA($A506:$F506))</f>
        <v/>
      </c>
    </row>
    <row r="507">
      <c r="A507" s="24" t="n"/>
      <c r="B507" s="18" t="n"/>
      <c r="C507" s="18" t="n"/>
      <c r="D507" s="18" t="n"/>
      <c r="E507" s="19" t="n"/>
      <c r="F507" s="14" t="n"/>
      <c r="G507" s="20">
        <f>IF(COUNTA($A507:$F507)=0,"",IF($A507="","Falta a data",IF(NOT(ISNUMBER($A507)),"Data inválida: use 25/10/2026",IF($F507="","Falta o valor",IF(NOT(ISNUMBER($F507)),"Valor inválido: só números",IF($F507&lt;0,"Valor negativo: lance sem sinal e escolha o tipo",IF($E507="","Falta o tipo",IF($C507="","Sem categoria",IF(ISNA(MATCH($C507,'Configuração'!$B$12:$B$41,0)),"Categoria fora da lista",IF(INDEX('Configuração'!$C$12:$C$41,MATCH($C507,'Configuração'!$B$12:$B$41,0))&lt;&gt;$E507,"Tipo diferente do da categoria",IF(YEAR($A507)&lt;&gt;AnoPlanilha,"Fora do ano da planilha","OK")))))))))))</f>
        <v/>
      </c>
      <c r="H507" s="25">
        <f>IF(COUNTA($A507:$F507)=0,"",COUNTA($A507:$F507))</f>
        <v/>
      </c>
    </row>
    <row r="508">
      <c r="A508" s="24" t="n"/>
      <c r="B508" s="18" t="n"/>
      <c r="C508" s="18" t="n"/>
      <c r="D508" s="18" t="n"/>
      <c r="E508" s="19" t="n"/>
      <c r="F508" s="14" t="n"/>
      <c r="G508" s="20">
        <f>IF(COUNTA($A508:$F508)=0,"",IF($A508="","Falta a data",IF(NOT(ISNUMBER($A508)),"Data inválida: use 25/10/2026",IF($F508="","Falta o valor",IF(NOT(ISNUMBER($F508)),"Valor inválido: só números",IF($F508&lt;0,"Valor negativo: lance sem sinal e escolha o tipo",IF($E508="","Falta o tipo",IF($C508="","Sem categoria",IF(ISNA(MATCH($C508,'Configuração'!$B$12:$B$41,0)),"Categoria fora da lista",IF(INDEX('Configuração'!$C$12:$C$41,MATCH($C508,'Configuração'!$B$12:$B$41,0))&lt;&gt;$E508,"Tipo diferente do da categoria",IF(YEAR($A508)&lt;&gt;AnoPlanilha,"Fora do ano da planilha","OK")))))))))))</f>
        <v/>
      </c>
      <c r="H508" s="25">
        <f>IF(COUNTA($A508:$F508)=0,"",COUNTA($A508:$F508))</f>
        <v/>
      </c>
    </row>
    <row r="509">
      <c r="A509" s="24" t="n"/>
      <c r="B509" s="18" t="n"/>
      <c r="C509" s="18" t="n"/>
      <c r="D509" s="18" t="n"/>
      <c r="E509" s="19" t="n"/>
      <c r="F509" s="14" t="n"/>
      <c r="G509" s="20">
        <f>IF(COUNTA($A509:$F509)=0,"",IF($A509="","Falta a data",IF(NOT(ISNUMBER($A509)),"Data inválida: use 25/10/2026",IF($F509="","Falta o valor",IF(NOT(ISNUMBER($F509)),"Valor inválido: só números",IF($F509&lt;0,"Valor negativo: lance sem sinal e escolha o tipo",IF($E509="","Falta o tipo",IF($C509="","Sem categoria",IF(ISNA(MATCH($C509,'Configuração'!$B$12:$B$41,0)),"Categoria fora da lista",IF(INDEX('Configuração'!$C$12:$C$41,MATCH($C509,'Configuração'!$B$12:$B$41,0))&lt;&gt;$E509,"Tipo diferente do da categoria",IF(YEAR($A509)&lt;&gt;AnoPlanilha,"Fora do ano da planilha","OK")))))))))))</f>
        <v/>
      </c>
      <c r="H509" s="25">
        <f>IF(COUNTA($A509:$F509)=0,"",COUNTA($A509:$F509))</f>
        <v/>
      </c>
    </row>
    <row r="510">
      <c r="A510" s="24" t="n"/>
      <c r="B510" s="18" t="n"/>
      <c r="C510" s="18" t="n"/>
      <c r="D510" s="18" t="n"/>
      <c r="E510" s="19" t="n"/>
      <c r="F510" s="14" t="n"/>
      <c r="G510" s="20">
        <f>IF(COUNTA($A510:$F510)=0,"",IF($A510="","Falta a data",IF(NOT(ISNUMBER($A510)),"Data inválida: use 25/10/2026",IF($F510="","Falta o valor",IF(NOT(ISNUMBER($F510)),"Valor inválido: só números",IF($F510&lt;0,"Valor negativo: lance sem sinal e escolha o tipo",IF($E510="","Falta o tipo",IF($C510="","Sem categoria",IF(ISNA(MATCH($C510,'Configuração'!$B$12:$B$41,0)),"Categoria fora da lista",IF(INDEX('Configuração'!$C$12:$C$41,MATCH($C510,'Configuração'!$B$12:$B$41,0))&lt;&gt;$E510,"Tipo diferente do da categoria",IF(YEAR($A510)&lt;&gt;AnoPlanilha,"Fora do ano da planilha","OK")))))))))))</f>
        <v/>
      </c>
      <c r="H510" s="25">
        <f>IF(COUNTA($A510:$F510)=0,"",COUNTA($A510:$F510))</f>
        <v/>
      </c>
    </row>
    <row r="511">
      <c r="A511" s="24" t="n"/>
      <c r="B511" s="18" t="n"/>
      <c r="C511" s="18" t="n"/>
      <c r="D511" s="18" t="n"/>
      <c r="E511" s="19" t="n"/>
      <c r="F511" s="14" t="n"/>
      <c r="G511" s="20">
        <f>IF(COUNTA($A511:$F511)=0,"",IF($A511="","Falta a data",IF(NOT(ISNUMBER($A511)),"Data inválida: use 25/10/2026",IF($F511="","Falta o valor",IF(NOT(ISNUMBER($F511)),"Valor inválido: só números",IF($F511&lt;0,"Valor negativo: lance sem sinal e escolha o tipo",IF($E511="","Falta o tipo",IF($C511="","Sem categoria",IF(ISNA(MATCH($C511,'Configuração'!$B$12:$B$41,0)),"Categoria fora da lista",IF(INDEX('Configuração'!$C$12:$C$41,MATCH($C511,'Configuração'!$B$12:$B$41,0))&lt;&gt;$E511,"Tipo diferente do da categoria",IF(YEAR($A511)&lt;&gt;AnoPlanilha,"Fora do ano da planilha","OK")))))))))))</f>
        <v/>
      </c>
      <c r="H511" s="25">
        <f>IF(COUNTA($A511:$F511)=0,"",COUNTA($A511:$F511))</f>
        <v/>
      </c>
    </row>
    <row r="512">
      <c r="A512" s="24" t="n"/>
      <c r="B512" s="18" t="n"/>
      <c r="C512" s="18" t="n"/>
      <c r="D512" s="18" t="n"/>
      <c r="E512" s="19" t="n"/>
      <c r="F512" s="14" t="n"/>
      <c r="G512" s="20">
        <f>IF(COUNTA($A512:$F512)=0,"",IF($A512="","Falta a data",IF(NOT(ISNUMBER($A512)),"Data inválida: use 25/10/2026",IF($F512="","Falta o valor",IF(NOT(ISNUMBER($F512)),"Valor inválido: só números",IF($F512&lt;0,"Valor negativo: lance sem sinal e escolha o tipo",IF($E512="","Falta o tipo",IF($C512="","Sem categoria",IF(ISNA(MATCH($C512,'Configuração'!$B$12:$B$41,0)),"Categoria fora da lista",IF(INDEX('Configuração'!$C$12:$C$41,MATCH($C512,'Configuração'!$B$12:$B$41,0))&lt;&gt;$E512,"Tipo diferente do da categoria",IF(YEAR($A512)&lt;&gt;AnoPlanilha,"Fora do ano da planilha","OK")))))))))))</f>
        <v/>
      </c>
      <c r="H512" s="25">
        <f>IF(COUNTA($A512:$F512)=0,"",COUNTA($A512:$F512))</f>
        <v/>
      </c>
    </row>
    <row r="513">
      <c r="A513" s="24" t="n"/>
      <c r="B513" s="18" t="n"/>
      <c r="C513" s="18" t="n"/>
      <c r="D513" s="18" t="n"/>
      <c r="E513" s="19" t="n"/>
      <c r="F513" s="14" t="n"/>
      <c r="G513" s="20">
        <f>IF(COUNTA($A513:$F513)=0,"",IF($A513="","Falta a data",IF(NOT(ISNUMBER($A513)),"Data inválida: use 25/10/2026",IF($F513="","Falta o valor",IF(NOT(ISNUMBER($F513)),"Valor inválido: só números",IF($F513&lt;0,"Valor negativo: lance sem sinal e escolha o tipo",IF($E513="","Falta o tipo",IF($C513="","Sem categoria",IF(ISNA(MATCH($C513,'Configuração'!$B$12:$B$41,0)),"Categoria fora da lista",IF(INDEX('Configuração'!$C$12:$C$41,MATCH($C513,'Configuração'!$B$12:$B$41,0))&lt;&gt;$E513,"Tipo diferente do da categoria",IF(YEAR($A513)&lt;&gt;AnoPlanilha,"Fora do ano da planilha","OK")))))))))))</f>
        <v/>
      </c>
      <c r="H513" s="25">
        <f>IF(COUNTA($A513:$F513)=0,"",COUNTA($A513:$F513))</f>
        <v/>
      </c>
    </row>
    <row r="514">
      <c r="A514" s="24" t="n"/>
      <c r="B514" s="18" t="n"/>
      <c r="C514" s="18" t="n"/>
      <c r="D514" s="18" t="n"/>
      <c r="E514" s="19" t="n"/>
      <c r="F514" s="14" t="n"/>
      <c r="G514" s="20">
        <f>IF(COUNTA($A514:$F514)=0,"",IF($A514="","Falta a data",IF(NOT(ISNUMBER($A514)),"Data inválida: use 25/10/2026",IF($F514="","Falta o valor",IF(NOT(ISNUMBER($F514)),"Valor inválido: só números",IF($F514&lt;0,"Valor negativo: lance sem sinal e escolha o tipo",IF($E514="","Falta o tipo",IF($C514="","Sem categoria",IF(ISNA(MATCH($C514,'Configuração'!$B$12:$B$41,0)),"Categoria fora da lista",IF(INDEX('Configuração'!$C$12:$C$41,MATCH($C514,'Configuração'!$B$12:$B$41,0))&lt;&gt;$E514,"Tipo diferente do da categoria",IF(YEAR($A514)&lt;&gt;AnoPlanilha,"Fora do ano da planilha","OK")))))))))))</f>
        <v/>
      </c>
      <c r="H514" s="25">
        <f>IF(COUNTA($A514:$F514)=0,"",COUNTA($A514:$F514))</f>
        <v/>
      </c>
    </row>
    <row r="515">
      <c r="A515" s="24" t="n"/>
      <c r="B515" s="18" t="n"/>
      <c r="C515" s="18" t="n"/>
      <c r="D515" s="18" t="n"/>
      <c r="E515" s="19" t="n"/>
      <c r="F515" s="14" t="n"/>
      <c r="G515" s="20">
        <f>IF(COUNTA($A515:$F515)=0,"",IF($A515="","Falta a data",IF(NOT(ISNUMBER($A515)),"Data inválida: use 25/10/2026",IF($F515="","Falta o valor",IF(NOT(ISNUMBER($F515)),"Valor inválido: só números",IF($F515&lt;0,"Valor negativo: lance sem sinal e escolha o tipo",IF($E515="","Falta o tipo",IF($C515="","Sem categoria",IF(ISNA(MATCH($C515,'Configuração'!$B$12:$B$41,0)),"Categoria fora da lista",IF(INDEX('Configuração'!$C$12:$C$41,MATCH($C515,'Configuração'!$B$12:$B$41,0))&lt;&gt;$E515,"Tipo diferente do da categoria",IF(YEAR($A515)&lt;&gt;AnoPlanilha,"Fora do ano da planilha","OK")))))))))))</f>
        <v/>
      </c>
      <c r="H515" s="25">
        <f>IF(COUNTA($A515:$F515)=0,"",COUNTA($A515:$F515))</f>
        <v/>
      </c>
    </row>
    <row r="516">
      <c r="A516" s="24" t="n"/>
      <c r="B516" s="18" t="n"/>
      <c r="C516" s="18" t="n"/>
      <c r="D516" s="18" t="n"/>
      <c r="E516" s="19" t="n"/>
      <c r="F516" s="14" t="n"/>
      <c r="G516" s="20">
        <f>IF(COUNTA($A516:$F516)=0,"",IF($A516="","Falta a data",IF(NOT(ISNUMBER($A516)),"Data inválida: use 25/10/2026",IF($F516="","Falta o valor",IF(NOT(ISNUMBER($F516)),"Valor inválido: só números",IF($F516&lt;0,"Valor negativo: lance sem sinal e escolha o tipo",IF($E516="","Falta o tipo",IF($C516="","Sem categoria",IF(ISNA(MATCH($C516,'Configuração'!$B$12:$B$41,0)),"Categoria fora da lista",IF(INDEX('Configuração'!$C$12:$C$41,MATCH($C516,'Configuração'!$B$12:$B$41,0))&lt;&gt;$E516,"Tipo diferente do da categoria",IF(YEAR($A516)&lt;&gt;AnoPlanilha,"Fora do ano da planilha","OK")))))))))))</f>
        <v/>
      </c>
      <c r="H516" s="25">
        <f>IF(COUNTA($A516:$F516)=0,"",COUNTA($A516:$F516))</f>
        <v/>
      </c>
    </row>
    <row r="517">
      <c r="A517" s="24" t="n"/>
      <c r="B517" s="18" t="n"/>
      <c r="C517" s="18" t="n"/>
      <c r="D517" s="18" t="n"/>
      <c r="E517" s="19" t="n"/>
      <c r="F517" s="14" t="n"/>
      <c r="G517" s="20">
        <f>IF(COUNTA($A517:$F517)=0,"",IF($A517="","Falta a data",IF(NOT(ISNUMBER($A517)),"Data inválida: use 25/10/2026",IF($F517="","Falta o valor",IF(NOT(ISNUMBER($F517)),"Valor inválido: só números",IF($F517&lt;0,"Valor negativo: lance sem sinal e escolha o tipo",IF($E517="","Falta o tipo",IF($C517="","Sem categoria",IF(ISNA(MATCH($C517,'Configuração'!$B$12:$B$41,0)),"Categoria fora da lista",IF(INDEX('Configuração'!$C$12:$C$41,MATCH($C517,'Configuração'!$B$12:$B$41,0))&lt;&gt;$E517,"Tipo diferente do da categoria",IF(YEAR($A517)&lt;&gt;AnoPlanilha,"Fora do ano da planilha","OK")))))))))))</f>
        <v/>
      </c>
      <c r="H517" s="25">
        <f>IF(COUNTA($A517:$F517)=0,"",COUNTA($A517:$F517))</f>
        <v/>
      </c>
    </row>
    <row r="518">
      <c r="A518" s="24" t="n"/>
      <c r="B518" s="18" t="n"/>
      <c r="C518" s="18" t="n"/>
      <c r="D518" s="18" t="n"/>
      <c r="E518" s="19" t="n"/>
      <c r="F518" s="14" t="n"/>
      <c r="G518" s="20">
        <f>IF(COUNTA($A518:$F518)=0,"",IF($A518="","Falta a data",IF(NOT(ISNUMBER($A518)),"Data inválida: use 25/10/2026",IF($F518="","Falta o valor",IF(NOT(ISNUMBER($F518)),"Valor inválido: só números",IF($F518&lt;0,"Valor negativo: lance sem sinal e escolha o tipo",IF($E518="","Falta o tipo",IF($C518="","Sem categoria",IF(ISNA(MATCH($C518,'Configuração'!$B$12:$B$41,0)),"Categoria fora da lista",IF(INDEX('Configuração'!$C$12:$C$41,MATCH($C518,'Configuração'!$B$12:$B$41,0))&lt;&gt;$E518,"Tipo diferente do da categoria",IF(YEAR($A518)&lt;&gt;AnoPlanilha,"Fora do ano da planilha","OK")))))))))))</f>
        <v/>
      </c>
      <c r="H518" s="25">
        <f>IF(COUNTA($A518:$F518)=0,"",COUNTA($A518:$F518))</f>
        <v/>
      </c>
    </row>
    <row r="519">
      <c r="A519" s="24" t="n"/>
      <c r="B519" s="18" t="n"/>
      <c r="C519" s="18" t="n"/>
      <c r="D519" s="18" t="n"/>
      <c r="E519" s="19" t="n"/>
      <c r="F519" s="14" t="n"/>
      <c r="G519" s="20">
        <f>IF(COUNTA($A519:$F519)=0,"",IF($A519="","Falta a data",IF(NOT(ISNUMBER($A519)),"Data inválida: use 25/10/2026",IF($F519="","Falta o valor",IF(NOT(ISNUMBER($F519)),"Valor inválido: só números",IF($F519&lt;0,"Valor negativo: lance sem sinal e escolha o tipo",IF($E519="","Falta o tipo",IF($C519="","Sem categoria",IF(ISNA(MATCH($C519,'Configuração'!$B$12:$B$41,0)),"Categoria fora da lista",IF(INDEX('Configuração'!$C$12:$C$41,MATCH($C519,'Configuração'!$B$12:$B$41,0))&lt;&gt;$E519,"Tipo diferente do da categoria",IF(YEAR($A519)&lt;&gt;AnoPlanilha,"Fora do ano da planilha","OK")))))))))))</f>
        <v/>
      </c>
      <c r="H519" s="25">
        <f>IF(COUNTA($A519:$F519)=0,"",COUNTA($A519:$F519))</f>
        <v/>
      </c>
    </row>
    <row r="520">
      <c r="A520" s="24" t="n"/>
      <c r="B520" s="18" t="n"/>
      <c r="C520" s="18" t="n"/>
      <c r="D520" s="18" t="n"/>
      <c r="E520" s="19" t="n"/>
      <c r="F520" s="14" t="n"/>
      <c r="G520" s="20">
        <f>IF(COUNTA($A520:$F520)=0,"",IF($A520="","Falta a data",IF(NOT(ISNUMBER($A520)),"Data inválida: use 25/10/2026",IF($F520="","Falta o valor",IF(NOT(ISNUMBER($F520)),"Valor inválido: só números",IF($F520&lt;0,"Valor negativo: lance sem sinal e escolha o tipo",IF($E520="","Falta o tipo",IF($C520="","Sem categoria",IF(ISNA(MATCH($C520,'Configuração'!$B$12:$B$41,0)),"Categoria fora da lista",IF(INDEX('Configuração'!$C$12:$C$41,MATCH($C520,'Configuração'!$B$12:$B$41,0))&lt;&gt;$E520,"Tipo diferente do da categoria",IF(YEAR($A520)&lt;&gt;AnoPlanilha,"Fora do ano da planilha","OK")))))))))))</f>
        <v/>
      </c>
      <c r="H520" s="25">
        <f>IF(COUNTA($A520:$F520)=0,"",COUNTA($A520:$F520))</f>
        <v/>
      </c>
    </row>
    <row r="521">
      <c r="A521" s="24" t="n"/>
      <c r="B521" s="18" t="n"/>
      <c r="C521" s="18" t="n"/>
      <c r="D521" s="18" t="n"/>
      <c r="E521" s="19" t="n"/>
      <c r="F521" s="14" t="n"/>
      <c r="G521" s="20">
        <f>IF(COUNTA($A521:$F521)=0,"",IF($A521="","Falta a data",IF(NOT(ISNUMBER($A521)),"Data inválida: use 25/10/2026",IF($F521="","Falta o valor",IF(NOT(ISNUMBER($F521)),"Valor inválido: só números",IF($F521&lt;0,"Valor negativo: lance sem sinal e escolha o tipo",IF($E521="","Falta o tipo",IF($C521="","Sem categoria",IF(ISNA(MATCH($C521,'Configuração'!$B$12:$B$41,0)),"Categoria fora da lista",IF(INDEX('Configuração'!$C$12:$C$41,MATCH($C521,'Configuração'!$B$12:$B$41,0))&lt;&gt;$E521,"Tipo diferente do da categoria",IF(YEAR($A521)&lt;&gt;AnoPlanilha,"Fora do ano da planilha","OK")))))))))))</f>
        <v/>
      </c>
      <c r="H521" s="25">
        <f>IF(COUNTA($A521:$F521)=0,"",COUNTA($A521:$F521))</f>
        <v/>
      </c>
    </row>
    <row r="522">
      <c r="A522" s="24" t="n"/>
      <c r="B522" s="18" t="n"/>
      <c r="C522" s="18" t="n"/>
      <c r="D522" s="18" t="n"/>
      <c r="E522" s="19" t="n"/>
      <c r="F522" s="14" t="n"/>
      <c r="G522" s="20">
        <f>IF(COUNTA($A522:$F522)=0,"",IF($A522="","Falta a data",IF(NOT(ISNUMBER($A522)),"Data inválida: use 25/10/2026",IF($F522="","Falta o valor",IF(NOT(ISNUMBER($F522)),"Valor inválido: só números",IF($F522&lt;0,"Valor negativo: lance sem sinal e escolha o tipo",IF($E522="","Falta o tipo",IF($C522="","Sem categoria",IF(ISNA(MATCH($C522,'Configuração'!$B$12:$B$41,0)),"Categoria fora da lista",IF(INDEX('Configuração'!$C$12:$C$41,MATCH($C522,'Configuração'!$B$12:$B$41,0))&lt;&gt;$E522,"Tipo diferente do da categoria",IF(YEAR($A522)&lt;&gt;AnoPlanilha,"Fora do ano da planilha","OK")))))))))))</f>
        <v/>
      </c>
      <c r="H522" s="25">
        <f>IF(COUNTA($A522:$F522)=0,"",COUNTA($A522:$F522))</f>
        <v/>
      </c>
    </row>
    <row r="523">
      <c r="A523" s="24" t="n"/>
      <c r="B523" s="18" t="n"/>
      <c r="C523" s="18" t="n"/>
      <c r="D523" s="18" t="n"/>
      <c r="E523" s="19" t="n"/>
      <c r="F523" s="14" t="n"/>
      <c r="G523" s="20">
        <f>IF(COUNTA($A523:$F523)=0,"",IF($A523="","Falta a data",IF(NOT(ISNUMBER($A523)),"Data inválida: use 25/10/2026",IF($F523="","Falta o valor",IF(NOT(ISNUMBER($F523)),"Valor inválido: só números",IF($F523&lt;0,"Valor negativo: lance sem sinal e escolha o tipo",IF($E523="","Falta o tipo",IF($C523="","Sem categoria",IF(ISNA(MATCH($C523,'Configuração'!$B$12:$B$41,0)),"Categoria fora da lista",IF(INDEX('Configuração'!$C$12:$C$41,MATCH($C523,'Configuração'!$B$12:$B$41,0))&lt;&gt;$E523,"Tipo diferente do da categoria",IF(YEAR($A523)&lt;&gt;AnoPlanilha,"Fora do ano da planilha","OK")))))))))))</f>
        <v/>
      </c>
      <c r="H523" s="25">
        <f>IF(COUNTA($A523:$F523)=0,"",COUNTA($A523:$F523))</f>
        <v/>
      </c>
    </row>
    <row r="524">
      <c r="A524" s="24" t="n"/>
      <c r="B524" s="18" t="n"/>
      <c r="C524" s="18" t="n"/>
      <c r="D524" s="18" t="n"/>
      <c r="E524" s="19" t="n"/>
      <c r="F524" s="14" t="n"/>
      <c r="G524" s="20">
        <f>IF(COUNTA($A524:$F524)=0,"",IF($A524="","Falta a data",IF(NOT(ISNUMBER($A524)),"Data inválida: use 25/10/2026",IF($F524="","Falta o valor",IF(NOT(ISNUMBER($F524)),"Valor inválido: só números",IF($F524&lt;0,"Valor negativo: lance sem sinal e escolha o tipo",IF($E524="","Falta o tipo",IF($C524="","Sem categoria",IF(ISNA(MATCH($C524,'Configuração'!$B$12:$B$41,0)),"Categoria fora da lista",IF(INDEX('Configuração'!$C$12:$C$41,MATCH($C524,'Configuração'!$B$12:$B$41,0))&lt;&gt;$E524,"Tipo diferente do da categoria",IF(YEAR($A524)&lt;&gt;AnoPlanilha,"Fora do ano da planilha","OK")))))))))))</f>
        <v/>
      </c>
      <c r="H524" s="25">
        <f>IF(COUNTA($A524:$F524)=0,"",COUNTA($A524:$F524))</f>
        <v/>
      </c>
    </row>
    <row r="525">
      <c r="A525" s="24" t="n"/>
      <c r="B525" s="18" t="n"/>
      <c r="C525" s="18" t="n"/>
      <c r="D525" s="18" t="n"/>
      <c r="E525" s="19" t="n"/>
      <c r="F525" s="14" t="n"/>
      <c r="G525" s="20">
        <f>IF(COUNTA($A525:$F525)=0,"",IF($A525="","Falta a data",IF(NOT(ISNUMBER($A525)),"Data inválida: use 25/10/2026",IF($F525="","Falta o valor",IF(NOT(ISNUMBER($F525)),"Valor inválido: só números",IF($F525&lt;0,"Valor negativo: lance sem sinal e escolha o tipo",IF($E525="","Falta o tipo",IF($C525="","Sem categoria",IF(ISNA(MATCH($C525,'Configuração'!$B$12:$B$41,0)),"Categoria fora da lista",IF(INDEX('Configuração'!$C$12:$C$41,MATCH($C525,'Configuração'!$B$12:$B$41,0))&lt;&gt;$E525,"Tipo diferente do da categoria",IF(YEAR($A525)&lt;&gt;AnoPlanilha,"Fora do ano da planilha","OK")))))))))))</f>
        <v/>
      </c>
      <c r="H525" s="25">
        <f>IF(COUNTA($A525:$F525)=0,"",COUNTA($A525:$F525))</f>
        <v/>
      </c>
    </row>
    <row r="526">
      <c r="A526" s="24" t="n"/>
      <c r="B526" s="18" t="n"/>
      <c r="C526" s="18" t="n"/>
      <c r="D526" s="18" t="n"/>
      <c r="E526" s="19" t="n"/>
      <c r="F526" s="14" t="n"/>
      <c r="G526" s="20">
        <f>IF(COUNTA($A526:$F526)=0,"",IF($A526="","Falta a data",IF(NOT(ISNUMBER($A526)),"Data inválida: use 25/10/2026",IF($F526="","Falta o valor",IF(NOT(ISNUMBER($F526)),"Valor inválido: só números",IF($F526&lt;0,"Valor negativo: lance sem sinal e escolha o tipo",IF($E526="","Falta o tipo",IF($C526="","Sem categoria",IF(ISNA(MATCH($C526,'Configuração'!$B$12:$B$41,0)),"Categoria fora da lista",IF(INDEX('Configuração'!$C$12:$C$41,MATCH($C526,'Configuração'!$B$12:$B$41,0))&lt;&gt;$E526,"Tipo diferente do da categoria",IF(YEAR($A526)&lt;&gt;AnoPlanilha,"Fora do ano da planilha","OK")))))))))))</f>
        <v/>
      </c>
      <c r="H526" s="25">
        <f>IF(COUNTA($A526:$F526)=0,"",COUNTA($A526:$F526))</f>
        <v/>
      </c>
    </row>
    <row r="527">
      <c r="A527" s="24" t="n"/>
      <c r="B527" s="18" t="n"/>
      <c r="C527" s="18" t="n"/>
      <c r="D527" s="18" t="n"/>
      <c r="E527" s="19" t="n"/>
      <c r="F527" s="14" t="n"/>
      <c r="G527" s="20">
        <f>IF(COUNTA($A527:$F527)=0,"",IF($A527="","Falta a data",IF(NOT(ISNUMBER($A527)),"Data inválida: use 25/10/2026",IF($F527="","Falta o valor",IF(NOT(ISNUMBER($F527)),"Valor inválido: só números",IF($F527&lt;0,"Valor negativo: lance sem sinal e escolha o tipo",IF($E527="","Falta o tipo",IF($C527="","Sem categoria",IF(ISNA(MATCH($C527,'Configuração'!$B$12:$B$41,0)),"Categoria fora da lista",IF(INDEX('Configuração'!$C$12:$C$41,MATCH($C527,'Configuração'!$B$12:$B$41,0))&lt;&gt;$E527,"Tipo diferente do da categoria",IF(YEAR($A527)&lt;&gt;AnoPlanilha,"Fora do ano da planilha","OK")))))))))))</f>
        <v/>
      </c>
      <c r="H527" s="25">
        <f>IF(COUNTA($A527:$F527)=0,"",COUNTA($A527:$F527))</f>
        <v/>
      </c>
    </row>
    <row r="528">
      <c r="A528" s="24" t="n"/>
      <c r="B528" s="18" t="n"/>
      <c r="C528" s="18" t="n"/>
      <c r="D528" s="18" t="n"/>
      <c r="E528" s="19" t="n"/>
      <c r="F528" s="14" t="n"/>
      <c r="G528" s="20">
        <f>IF(COUNTA($A528:$F528)=0,"",IF($A528="","Falta a data",IF(NOT(ISNUMBER($A528)),"Data inválida: use 25/10/2026",IF($F528="","Falta o valor",IF(NOT(ISNUMBER($F528)),"Valor inválido: só números",IF($F528&lt;0,"Valor negativo: lance sem sinal e escolha o tipo",IF($E528="","Falta o tipo",IF($C528="","Sem categoria",IF(ISNA(MATCH($C528,'Configuração'!$B$12:$B$41,0)),"Categoria fora da lista",IF(INDEX('Configuração'!$C$12:$C$41,MATCH($C528,'Configuração'!$B$12:$B$41,0))&lt;&gt;$E528,"Tipo diferente do da categoria",IF(YEAR($A528)&lt;&gt;AnoPlanilha,"Fora do ano da planilha","OK")))))))))))</f>
        <v/>
      </c>
      <c r="H528" s="25">
        <f>IF(COUNTA($A528:$F528)=0,"",COUNTA($A528:$F528))</f>
        <v/>
      </c>
    </row>
    <row r="529">
      <c r="A529" s="24" t="n"/>
      <c r="B529" s="18" t="n"/>
      <c r="C529" s="18" t="n"/>
      <c r="D529" s="18" t="n"/>
      <c r="E529" s="19" t="n"/>
      <c r="F529" s="14" t="n"/>
      <c r="G529" s="20">
        <f>IF(COUNTA($A529:$F529)=0,"",IF($A529="","Falta a data",IF(NOT(ISNUMBER($A529)),"Data inválida: use 25/10/2026",IF($F529="","Falta o valor",IF(NOT(ISNUMBER($F529)),"Valor inválido: só números",IF($F529&lt;0,"Valor negativo: lance sem sinal e escolha o tipo",IF($E529="","Falta o tipo",IF($C529="","Sem categoria",IF(ISNA(MATCH($C529,'Configuração'!$B$12:$B$41,0)),"Categoria fora da lista",IF(INDEX('Configuração'!$C$12:$C$41,MATCH($C529,'Configuração'!$B$12:$B$41,0))&lt;&gt;$E529,"Tipo diferente do da categoria",IF(YEAR($A529)&lt;&gt;AnoPlanilha,"Fora do ano da planilha","OK")))))))))))</f>
        <v/>
      </c>
      <c r="H529" s="25">
        <f>IF(COUNTA($A529:$F529)=0,"",COUNTA($A529:$F529))</f>
        <v/>
      </c>
    </row>
    <row r="530">
      <c r="A530" s="24" t="n"/>
      <c r="B530" s="18" t="n"/>
      <c r="C530" s="18" t="n"/>
      <c r="D530" s="18" t="n"/>
      <c r="E530" s="19" t="n"/>
      <c r="F530" s="14" t="n"/>
      <c r="G530" s="20">
        <f>IF(COUNTA($A530:$F530)=0,"",IF($A530="","Falta a data",IF(NOT(ISNUMBER($A530)),"Data inválida: use 25/10/2026",IF($F530="","Falta o valor",IF(NOT(ISNUMBER($F530)),"Valor inválido: só números",IF($F530&lt;0,"Valor negativo: lance sem sinal e escolha o tipo",IF($E530="","Falta o tipo",IF($C530="","Sem categoria",IF(ISNA(MATCH($C530,'Configuração'!$B$12:$B$41,0)),"Categoria fora da lista",IF(INDEX('Configuração'!$C$12:$C$41,MATCH($C530,'Configuração'!$B$12:$B$41,0))&lt;&gt;$E530,"Tipo diferente do da categoria",IF(YEAR($A530)&lt;&gt;AnoPlanilha,"Fora do ano da planilha","OK")))))))))))</f>
        <v/>
      </c>
      <c r="H530" s="25">
        <f>IF(COUNTA($A530:$F530)=0,"",COUNTA($A530:$F530))</f>
        <v/>
      </c>
    </row>
    <row r="531">
      <c r="A531" s="24" t="n"/>
      <c r="B531" s="18" t="n"/>
      <c r="C531" s="18" t="n"/>
      <c r="D531" s="18" t="n"/>
      <c r="E531" s="19" t="n"/>
      <c r="F531" s="14" t="n"/>
      <c r="G531" s="20">
        <f>IF(COUNTA($A531:$F531)=0,"",IF($A531="","Falta a data",IF(NOT(ISNUMBER($A531)),"Data inválida: use 25/10/2026",IF($F531="","Falta o valor",IF(NOT(ISNUMBER($F531)),"Valor inválido: só números",IF($F531&lt;0,"Valor negativo: lance sem sinal e escolha o tipo",IF($E531="","Falta o tipo",IF($C531="","Sem categoria",IF(ISNA(MATCH($C531,'Configuração'!$B$12:$B$41,0)),"Categoria fora da lista",IF(INDEX('Configuração'!$C$12:$C$41,MATCH($C531,'Configuração'!$B$12:$B$41,0))&lt;&gt;$E531,"Tipo diferente do da categoria",IF(YEAR($A531)&lt;&gt;AnoPlanilha,"Fora do ano da planilha","OK")))))))))))</f>
        <v/>
      </c>
      <c r="H531" s="25">
        <f>IF(COUNTA($A531:$F531)=0,"",COUNTA($A531:$F531))</f>
        <v/>
      </c>
    </row>
    <row r="532">
      <c r="A532" s="24" t="n"/>
      <c r="B532" s="18" t="n"/>
      <c r="C532" s="18" t="n"/>
      <c r="D532" s="18" t="n"/>
      <c r="E532" s="19" t="n"/>
      <c r="F532" s="14" t="n"/>
      <c r="G532" s="20">
        <f>IF(COUNTA($A532:$F532)=0,"",IF($A532="","Falta a data",IF(NOT(ISNUMBER($A532)),"Data inválida: use 25/10/2026",IF($F532="","Falta o valor",IF(NOT(ISNUMBER($F532)),"Valor inválido: só números",IF($F532&lt;0,"Valor negativo: lance sem sinal e escolha o tipo",IF($E532="","Falta o tipo",IF($C532="","Sem categoria",IF(ISNA(MATCH($C532,'Configuração'!$B$12:$B$41,0)),"Categoria fora da lista",IF(INDEX('Configuração'!$C$12:$C$41,MATCH($C532,'Configuração'!$B$12:$B$41,0))&lt;&gt;$E532,"Tipo diferente do da categoria",IF(YEAR($A532)&lt;&gt;AnoPlanilha,"Fora do ano da planilha","OK")))))))))))</f>
        <v/>
      </c>
      <c r="H532" s="25">
        <f>IF(COUNTA($A532:$F532)=0,"",COUNTA($A532:$F532))</f>
        <v/>
      </c>
    </row>
    <row r="533">
      <c r="A533" s="24" t="n"/>
      <c r="B533" s="18" t="n"/>
      <c r="C533" s="18" t="n"/>
      <c r="D533" s="18" t="n"/>
      <c r="E533" s="19" t="n"/>
      <c r="F533" s="14" t="n"/>
      <c r="G533" s="20">
        <f>IF(COUNTA($A533:$F533)=0,"",IF($A533="","Falta a data",IF(NOT(ISNUMBER($A533)),"Data inválida: use 25/10/2026",IF($F533="","Falta o valor",IF(NOT(ISNUMBER($F533)),"Valor inválido: só números",IF($F533&lt;0,"Valor negativo: lance sem sinal e escolha o tipo",IF($E533="","Falta o tipo",IF($C533="","Sem categoria",IF(ISNA(MATCH($C533,'Configuração'!$B$12:$B$41,0)),"Categoria fora da lista",IF(INDEX('Configuração'!$C$12:$C$41,MATCH($C533,'Configuração'!$B$12:$B$41,0))&lt;&gt;$E533,"Tipo diferente do da categoria",IF(YEAR($A533)&lt;&gt;AnoPlanilha,"Fora do ano da planilha","OK")))))))))))</f>
        <v/>
      </c>
      <c r="H533" s="25">
        <f>IF(COUNTA($A533:$F533)=0,"",COUNTA($A533:$F533))</f>
        <v/>
      </c>
    </row>
    <row r="534">
      <c r="A534" s="24" t="n"/>
      <c r="B534" s="18" t="n"/>
      <c r="C534" s="18" t="n"/>
      <c r="D534" s="18" t="n"/>
      <c r="E534" s="19" t="n"/>
      <c r="F534" s="14" t="n"/>
      <c r="G534" s="20">
        <f>IF(COUNTA($A534:$F534)=0,"",IF($A534="","Falta a data",IF(NOT(ISNUMBER($A534)),"Data inválida: use 25/10/2026",IF($F534="","Falta o valor",IF(NOT(ISNUMBER($F534)),"Valor inválido: só números",IF($F534&lt;0,"Valor negativo: lance sem sinal e escolha o tipo",IF($E534="","Falta o tipo",IF($C534="","Sem categoria",IF(ISNA(MATCH($C534,'Configuração'!$B$12:$B$41,0)),"Categoria fora da lista",IF(INDEX('Configuração'!$C$12:$C$41,MATCH($C534,'Configuração'!$B$12:$B$41,0))&lt;&gt;$E534,"Tipo diferente do da categoria",IF(YEAR($A534)&lt;&gt;AnoPlanilha,"Fora do ano da planilha","OK")))))))))))</f>
        <v/>
      </c>
      <c r="H534" s="25">
        <f>IF(COUNTA($A534:$F534)=0,"",COUNTA($A534:$F534))</f>
        <v/>
      </c>
    </row>
    <row r="535">
      <c r="A535" s="24" t="n"/>
      <c r="B535" s="18" t="n"/>
      <c r="C535" s="18" t="n"/>
      <c r="D535" s="18" t="n"/>
      <c r="E535" s="19" t="n"/>
      <c r="F535" s="14" t="n"/>
      <c r="G535" s="20">
        <f>IF(COUNTA($A535:$F535)=0,"",IF($A535="","Falta a data",IF(NOT(ISNUMBER($A535)),"Data inválida: use 25/10/2026",IF($F535="","Falta o valor",IF(NOT(ISNUMBER($F535)),"Valor inválido: só números",IF($F535&lt;0,"Valor negativo: lance sem sinal e escolha o tipo",IF($E535="","Falta o tipo",IF($C535="","Sem categoria",IF(ISNA(MATCH($C535,'Configuração'!$B$12:$B$41,0)),"Categoria fora da lista",IF(INDEX('Configuração'!$C$12:$C$41,MATCH($C535,'Configuração'!$B$12:$B$41,0))&lt;&gt;$E535,"Tipo diferente do da categoria",IF(YEAR($A535)&lt;&gt;AnoPlanilha,"Fora do ano da planilha","OK")))))))))))</f>
        <v/>
      </c>
      <c r="H535" s="25">
        <f>IF(COUNTA($A535:$F535)=0,"",COUNTA($A535:$F535))</f>
        <v/>
      </c>
    </row>
    <row r="536">
      <c r="A536" s="24" t="n"/>
      <c r="B536" s="18" t="n"/>
      <c r="C536" s="18" t="n"/>
      <c r="D536" s="18" t="n"/>
      <c r="E536" s="19" t="n"/>
      <c r="F536" s="14" t="n"/>
      <c r="G536" s="20">
        <f>IF(COUNTA($A536:$F536)=0,"",IF($A536="","Falta a data",IF(NOT(ISNUMBER($A536)),"Data inválida: use 25/10/2026",IF($F536="","Falta o valor",IF(NOT(ISNUMBER($F536)),"Valor inválido: só números",IF($F536&lt;0,"Valor negativo: lance sem sinal e escolha o tipo",IF($E536="","Falta o tipo",IF($C536="","Sem categoria",IF(ISNA(MATCH($C536,'Configuração'!$B$12:$B$41,0)),"Categoria fora da lista",IF(INDEX('Configuração'!$C$12:$C$41,MATCH($C536,'Configuração'!$B$12:$B$41,0))&lt;&gt;$E536,"Tipo diferente do da categoria",IF(YEAR($A536)&lt;&gt;AnoPlanilha,"Fora do ano da planilha","OK")))))))))))</f>
        <v/>
      </c>
      <c r="H536" s="25">
        <f>IF(COUNTA($A536:$F536)=0,"",COUNTA($A536:$F536))</f>
        <v/>
      </c>
    </row>
    <row r="537">
      <c r="A537" s="24" t="n"/>
      <c r="B537" s="18" t="n"/>
      <c r="C537" s="18" t="n"/>
      <c r="D537" s="18" t="n"/>
      <c r="E537" s="19" t="n"/>
      <c r="F537" s="14" t="n"/>
      <c r="G537" s="20">
        <f>IF(COUNTA($A537:$F537)=0,"",IF($A537="","Falta a data",IF(NOT(ISNUMBER($A537)),"Data inválida: use 25/10/2026",IF($F537="","Falta o valor",IF(NOT(ISNUMBER($F537)),"Valor inválido: só números",IF($F537&lt;0,"Valor negativo: lance sem sinal e escolha o tipo",IF($E537="","Falta o tipo",IF($C537="","Sem categoria",IF(ISNA(MATCH($C537,'Configuração'!$B$12:$B$41,0)),"Categoria fora da lista",IF(INDEX('Configuração'!$C$12:$C$41,MATCH($C537,'Configuração'!$B$12:$B$41,0))&lt;&gt;$E537,"Tipo diferente do da categoria",IF(YEAR($A537)&lt;&gt;AnoPlanilha,"Fora do ano da planilha","OK")))))))))))</f>
        <v/>
      </c>
      <c r="H537" s="25">
        <f>IF(COUNTA($A537:$F537)=0,"",COUNTA($A537:$F537))</f>
        <v/>
      </c>
    </row>
    <row r="538">
      <c r="A538" s="24" t="n"/>
      <c r="B538" s="18" t="n"/>
      <c r="C538" s="18" t="n"/>
      <c r="D538" s="18" t="n"/>
      <c r="E538" s="19" t="n"/>
      <c r="F538" s="14" t="n"/>
      <c r="G538" s="20">
        <f>IF(COUNTA($A538:$F538)=0,"",IF($A538="","Falta a data",IF(NOT(ISNUMBER($A538)),"Data inválida: use 25/10/2026",IF($F538="","Falta o valor",IF(NOT(ISNUMBER($F538)),"Valor inválido: só números",IF($F538&lt;0,"Valor negativo: lance sem sinal e escolha o tipo",IF($E538="","Falta o tipo",IF($C538="","Sem categoria",IF(ISNA(MATCH($C538,'Configuração'!$B$12:$B$41,0)),"Categoria fora da lista",IF(INDEX('Configuração'!$C$12:$C$41,MATCH($C538,'Configuração'!$B$12:$B$41,0))&lt;&gt;$E538,"Tipo diferente do da categoria",IF(YEAR($A538)&lt;&gt;AnoPlanilha,"Fora do ano da planilha","OK")))))))))))</f>
        <v/>
      </c>
      <c r="H538" s="25">
        <f>IF(COUNTA($A538:$F538)=0,"",COUNTA($A538:$F538))</f>
        <v/>
      </c>
    </row>
    <row r="539">
      <c r="A539" s="24" t="n"/>
      <c r="B539" s="18" t="n"/>
      <c r="C539" s="18" t="n"/>
      <c r="D539" s="18" t="n"/>
      <c r="E539" s="19" t="n"/>
      <c r="F539" s="14" t="n"/>
      <c r="G539" s="20">
        <f>IF(COUNTA($A539:$F539)=0,"",IF($A539="","Falta a data",IF(NOT(ISNUMBER($A539)),"Data inválida: use 25/10/2026",IF($F539="","Falta o valor",IF(NOT(ISNUMBER($F539)),"Valor inválido: só números",IF($F539&lt;0,"Valor negativo: lance sem sinal e escolha o tipo",IF($E539="","Falta o tipo",IF($C539="","Sem categoria",IF(ISNA(MATCH($C539,'Configuração'!$B$12:$B$41,0)),"Categoria fora da lista",IF(INDEX('Configuração'!$C$12:$C$41,MATCH($C539,'Configuração'!$B$12:$B$41,0))&lt;&gt;$E539,"Tipo diferente do da categoria",IF(YEAR($A539)&lt;&gt;AnoPlanilha,"Fora do ano da planilha","OK")))))))))))</f>
        <v/>
      </c>
      <c r="H539" s="25">
        <f>IF(COUNTA($A539:$F539)=0,"",COUNTA($A539:$F539))</f>
        <v/>
      </c>
    </row>
    <row r="540">
      <c r="A540" s="24" t="n"/>
      <c r="B540" s="18" t="n"/>
      <c r="C540" s="18" t="n"/>
      <c r="D540" s="18" t="n"/>
      <c r="E540" s="19" t="n"/>
      <c r="F540" s="14" t="n"/>
      <c r="G540" s="20">
        <f>IF(COUNTA($A540:$F540)=0,"",IF($A540="","Falta a data",IF(NOT(ISNUMBER($A540)),"Data inválida: use 25/10/2026",IF($F540="","Falta o valor",IF(NOT(ISNUMBER($F540)),"Valor inválido: só números",IF($F540&lt;0,"Valor negativo: lance sem sinal e escolha o tipo",IF($E540="","Falta o tipo",IF($C540="","Sem categoria",IF(ISNA(MATCH($C540,'Configuração'!$B$12:$B$41,0)),"Categoria fora da lista",IF(INDEX('Configuração'!$C$12:$C$41,MATCH($C540,'Configuração'!$B$12:$B$41,0))&lt;&gt;$E540,"Tipo diferente do da categoria",IF(YEAR($A540)&lt;&gt;AnoPlanilha,"Fora do ano da planilha","OK")))))))))))</f>
        <v/>
      </c>
      <c r="H540" s="25">
        <f>IF(COUNTA($A540:$F540)=0,"",COUNTA($A540:$F540))</f>
        <v/>
      </c>
    </row>
    <row r="541">
      <c r="A541" s="24" t="n"/>
      <c r="B541" s="18" t="n"/>
      <c r="C541" s="18" t="n"/>
      <c r="D541" s="18" t="n"/>
      <c r="E541" s="19" t="n"/>
      <c r="F541" s="14" t="n"/>
      <c r="G541" s="20">
        <f>IF(COUNTA($A541:$F541)=0,"",IF($A541="","Falta a data",IF(NOT(ISNUMBER($A541)),"Data inválida: use 25/10/2026",IF($F541="","Falta o valor",IF(NOT(ISNUMBER($F541)),"Valor inválido: só números",IF($F541&lt;0,"Valor negativo: lance sem sinal e escolha o tipo",IF($E541="","Falta o tipo",IF($C541="","Sem categoria",IF(ISNA(MATCH($C541,'Configuração'!$B$12:$B$41,0)),"Categoria fora da lista",IF(INDEX('Configuração'!$C$12:$C$41,MATCH($C541,'Configuração'!$B$12:$B$41,0))&lt;&gt;$E541,"Tipo diferente do da categoria",IF(YEAR($A541)&lt;&gt;AnoPlanilha,"Fora do ano da planilha","OK")))))))))))</f>
        <v/>
      </c>
      <c r="H541" s="25">
        <f>IF(COUNTA($A541:$F541)=0,"",COUNTA($A541:$F541))</f>
        <v/>
      </c>
    </row>
    <row r="542">
      <c r="A542" s="24" t="n"/>
      <c r="B542" s="18" t="n"/>
      <c r="C542" s="18" t="n"/>
      <c r="D542" s="18" t="n"/>
      <c r="E542" s="19" t="n"/>
      <c r="F542" s="14" t="n"/>
      <c r="G542" s="20">
        <f>IF(COUNTA($A542:$F542)=0,"",IF($A542="","Falta a data",IF(NOT(ISNUMBER($A542)),"Data inválida: use 25/10/2026",IF($F542="","Falta o valor",IF(NOT(ISNUMBER($F542)),"Valor inválido: só números",IF($F542&lt;0,"Valor negativo: lance sem sinal e escolha o tipo",IF($E542="","Falta o tipo",IF($C542="","Sem categoria",IF(ISNA(MATCH($C542,'Configuração'!$B$12:$B$41,0)),"Categoria fora da lista",IF(INDEX('Configuração'!$C$12:$C$41,MATCH($C542,'Configuração'!$B$12:$B$41,0))&lt;&gt;$E542,"Tipo diferente do da categoria",IF(YEAR($A542)&lt;&gt;AnoPlanilha,"Fora do ano da planilha","OK")))))))))))</f>
        <v/>
      </c>
      <c r="H542" s="25">
        <f>IF(COUNTA($A542:$F542)=0,"",COUNTA($A542:$F542))</f>
        <v/>
      </c>
    </row>
    <row r="543">
      <c r="A543" s="24" t="n"/>
      <c r="B543" s="18" t="n"/>
      <c r="C543" s="18" t="n"/>
      <c r="D543" s="18" t="n"/>
      <c r="E543" s="19" t="n"/>
      <c r="F543" s="14" t="n"/>
      <c r="G543" s="20">
        <f>IF(COUNTA($A543:$F543)=0,"",IF($A543="","Falta a data",IF(NOT(ISNUMBER($A543)),"Data inválida: use 25/10/2026",IF($F543="","Falta o valor",IF(NOT(ISNUMBER($F543)),"Valor inválido: só números",IF($F543&lt;0,"Valor negativo: lance sem sinal e escolha o tipo",IF($E543="","Falta o tipo",IF($C543="","Sem categoria",IF(ISNA(MATCH($C543,'Configuração'!$B$12:$B$41,0)),"Categoria fora da lista",IF(INDEX('Configuração'!$C$12:$C$41,MATCH($C543,'Configuração'!$B$12:$B$41,0))&lt;&gt;$E543,"Tipo diferente do da categoria",IF(YEAR($A543)&lt;&gt;AnoPlanilha,"Fora do ano da planilha","OK")))))))))))</f>
        <v/>
      </c>
      <c r="H543" s="25">
        <f>IF(COUNTA($A543:$F543)=0,"",COUNTA($A543:$F543))</f>
        <v/>
      </c>
    </row>
    <row r="544">
      <c r="A544" s="24" t="n"/>
      <c r="B544" s="18" t="n"/>
      <c r="C544" s="18" t="n"/>
      <c r="D544" s="18" t="n"/>
      <c r="E544" s="19" t="n"/>
      <c r="F544" s="14" t="n"/>
      <c r="G544" s="20">
        <f>IF(COUNTA($A544:$F544)=0,"",IF($A544="","Falta a data",IF(NOT(ISNUMBER($A544)),"Data inválida: use 25/10/2026",IF($F544="","Falta o valor",IF(NOT(ISNUMBER($F544)),"Valor inválido: só números",IF($F544&lt;0,"Valor negativo: lance sem sinal e escolha o tipo",IF($E544="","Falta o tipo",IF($C544="","Sem categoria",IF(ISNA(MATCH($C544,'Configuração'!$B$12:$B$41,0)),"Categoria fora da lista",IF(INDEX('Configuração'!$C$12:$C$41,MATCH($C544,'Configuração'!$B$12:$B$41,0))&lt;&gt;$E544,"Tipo diferente do da categoria",IF(YEAR($A544)&lt;&gt;AnoPlanilha,"Fora do ano da planilha","OK")))))))))))</f>
        <v/>
      </c>
      <c r="H544" s="25">
        <f>IF(COUNTA($A544:$F544)=0,"",COUNTA($A544:$F544))</f>
        <v/>
      </c>
    </row>
    <row r="545">
      <c r="A545" s="24" t="n"/>
      <c r="B545" s="18" t="n"/>
      <c r="C545" s="18" t="n"/>
      <c r="D545" s="18" t="n"/>
      <c r="E545" s="19" t="n"/>
      <c r="F545" s="14" t="n"/>
      <c r="G545" s="20">
        <f>IF(COUNTA($A545:$F545)=0,"",IF($A545="","Falta a data",IF(NOT(ISNUMBER($A545)),"Data inválida: use 25/10/2026",IF($F545="","Falta o valor",IF(NOT(ISNUMBER($F545)),"Valor inválido: só números",IF($F545&lt;0,"Valor negativo: lance sem sinal e escolha o tipo",IF($E545="","Falta o tipo",IF($C545="","Sem categoria",IF(ISNA(MATCH($C545,'Configuração'!$B$12:$B$41,0)),"Categoria fora da lista",IF(INDEX('Configuração'!$C$12:$C$41,MATCH($C545,'Configuração'!$B$12:$B$41,0))&lt;&gt;$E545,"Tipo diferente do da categoria",IF(YEAR($A545)&lt;&gt;AnoPlanilha,"Fora do ano da planilha","OK")))))))))))</f>
        <v/>
      </c>
      <c r="H545" s="25">
        <f>IF(COUNTA($A545:$F545)=0,"",COUNTA($A545:$F545))</f>
        <v/>
      </c>
    </row>
    <row r="546">
      <c r="A546" s="24" t="n"/>
      <c r="B546" s="18" t="n"/>
      <c r="C546" s="18" t="n"/>
      <c r="D546" s="18" t="n"/>
      <c r="E546" s="19" t="n"/>
      <c r="F546" s="14" t="n"/>
      <c r="G546" s="20">
        <f>IF(COUNTA($A546:$F546)=0,"",IF($A546="","Falta a data",IF(NOT(ISNUMBER($A546)),"Data inválida: use 25/10/2026",IF($F546="","Falta o valor",IF(NOT(ISNUMBER($F546)),"Valor inválido: só números",IF($F546&lt;0,"Valor negativo: lance sem sinal e escolha o tipo",IF($E546="","Falta o tipo",IF($C546="","Sem categoria",IF(ISNA(MATCH($C546,'Configuração'!$B$12:$B$41,0)),"Categoria fora da lista",IF(INDEX('Configuração'!$C$12:$C$41,MATCH($C546,'Configuração'!$B$12:$B$41,0))&lt;&gt;$E546,"Tipo diferente do da categoria",IF(YEAR($A546)&lt;&gt;AnoPlanilha,"Fora do ano da planilha","OK")))))))))))</f>
        <v/>
      </c>
      <c r="H546" s="25">
        <f>IF(COUNTA($A546:$F546)=0,"",COUNTA($A546:$F546))</f>
        <v/>
      </c>
    </row>
    <row r="547">
      <c r="A547" s="24" t="n"/>
      <c r="B547" s="18" t="n"/>
      <c r="C547" s="18" t="n"/>
      <c r="D547" s="18" t="n"/>
      <c r="E547" s="19" t="n"/>
      <c r="F547" s="14" t="n"/>
      <c r="G547" s="20">
        <f>IF(COUNTA($A547:$F547)=0,"",IF($A547="","Falta a data",IF(NOT(ISNUMBER($A547)),"Data inválida: use 25/10/2026",IF($F547="","Falta o valor",IF(NOT(ISNUMBER($F547)),"Valor inválido: só números",IF($F547&lt;0,"Valor negativo: lance sem sinal e escolha o tipo",IF($E547="","Falta o tipo",IF($C547="","Sem categoria",IF(ISNA(MATCH($C547,'Configuração'!$B$12:$B$41,0)),"Categoria fora da lista",IF(INDEX('Configuração'!$C$12:$C$41,MATCH($C547,'Configuração'!$B$12:$B$41,0))&lt;&gt;$E547,"Tipo diferente do da categoria",IF(YEAR($A547)&lt;&gt;AnoPlanilha,"Fora do ano da planilha","OK")))))))))))</f>
        <v/>
      </c>
      <c r="H547" s="25">
        <f>IF(COUNTA($A547:$F547)=0,"",COUNTA($A547:$F547))</f>
        <v/>
      </c>
    </row>
    <row r="548">
      <c r="A548" s="24" t="n"/>
      <c r="B548" s="18" t="n"/>
      <c r="C548" s="18" t="n"/>
      <c r="D548" s="18" t="n"/>
      <c r="E548" s="19" t="n"/>
      <c r="F548" s="14" t="n"/>
      <c r="G548" s="20">
        <f>IF(COUNTA($A548:$F548)=0,"",IF($A548="","Falta a data",IF(NOT(ISNUMBER($A548)),"Data inválida: use 25/10/2026",IF($F548="","Falta o valor",IF(NOT(ISNUMBER($F548)),"Valor inválido: só números",IF($F548&lt;0,"Valor negativo: lance sem sinal e escolha o tipo",IF($E548="","Falta o tipo",IF($C548="","Sem categoria",IF(ISNA(MATCH($C548,'Configuração'!$B$12:$B$41,0)),"Categoria fora da lista",IF(INDEX('Configuração'!$C$12:$C$41,MATCH($C548,'Configuração'!$B$12:$B$41,0))&lt;&gt;$E548,"Tipo diferente do da categoria",IF(YEAR($A548)&lt;&gt;AnoPlanilha,"Fora do ano da planilha","OK")))))))))))</f>
        <v/>
      </c>
      <c r="H548" s="25">
        <f>IF(COUNTA($A548:$F548)=0,"",COUNTA($A548:$F548))</f>
        <v/>
      </c>
    </row>
    <row r="549">
      <c r="A549" s="24" t="n"/>
      <c r="B549" s="18" t="n"/>
      <c r="C549" s="18" t="n"/>
      <c r="D549" s="18" t="n"/>
      <c r="E549" s="19" t="n"/>
      <c r="F549" s="14" t="n"/>
      <c r="G549" s="20">
        <f>IF(COUNTA($A549:$F549)=0,"",IF($A549="","Falta a data",IF(NOT(ISNUMBER($A549)),"Data inválida: use 25/10/2026",IF($F549="","Falta o valor",IF(NOT(ISNUMBER($F549)),"Valor inválido: só números",IF($F549&lt;0,"Valor negativo: lance sem sinal e escolha o tipo",IF($E549="","Falta o tipo",IF($C549="","Sem categoria",IF(ISNA(MATCH($C549,'Configuração'!$B$12:$B$41,0)),"Categoria fora da lista",IF(INDEX('Configuração'!$C$12:$C$41,MATCH($C549,'Configuração'!$B$12:$B$41,0))&lt;&gt;$E549,"Tipo diferente do da categoria",IF(YEAR($A549)&lt;&gt;AnoPlanilha,"Fora do ano da planilha","OK")))))))))))</f>
        <v/>
      </c>
      <c r="H549" s="25">
        <f>IF(COUNTA($A549:$F549)=0,"",COUNTA($A549:$F549))</f>
        <v/>
      </c>
    </row>
    <row r="550">
      <c r="A550" s="24" t="n"/>
      <c r="B550" s="18" t="n"/>
      <c r="C550" s="18" t="n"/>
      <c r="D550" s="18" t="n"/>
      <c r="E550" s="19" t="n"/>
      <c r="F550" s="14" t="n"/>
      <c r="G550" s="20">
        <f>IF(COUNTA($A550:$F550)=0,"",IF($A550="","Falta a data",IF(NOT(ISNUMBER($A550)),"Data inválida: use 25/10/2026",IF($F550="","Falta o valor",IF(NOT(ISNUMBER($F550)),"Valor inválido: só números",IF($F550&lt;0,"Valor negativo: lance sem sinal e escolha o tipo",IF($E550="","Falta o tipo",IF($C550="","Sem categoria",IF(ISNA(MATCH($C550,'Configuração'!$B$12:$B$41,0)),"Categoria fora da lista",IF(INDEX('Configuração'!$C$12:$C$41,MATCH($C550,'Configuração'!$B$12:$B$41,0))&lt;&gt;$E550,"Tipo diferente do da categoria",IF(YEAR($A550)&lt;&gt;AnoPlanilha,"Fora do ano da planilha","OK")))))))))))</f>
        <v/>
      </c>
      <c r="H550" s="25">
        <f>IF(COUNTA($A550:$F550)=0,"",COUNTA($A550:$F550))</f>
        <v/>
      </c>
    </row>
    <row r="551">
      <c r="A551" s="24" t="n"/>
      <c r="B551" s="18" t="n"/>
      <c r="C551" s="18" t="n"/>
      <c r="D551" s="18" t="n"/>
      <c r="E551" s="19" t="n"/>
      <c r="F551" s="14" t="n"/>
      <c r="G551" s="20">
        <f>IF(COUNTA($A551:$F551)=0,"",IF($A551="","Falta a data",IF(NOT(ISNUMBER($A551)),"Data inválida: use 25/10/2026",IF($F551="","Falta o valor",IF(NOT(ISNUMBER($F551)),"Valor inválido: só números",IF($F551&lt;0,"Valor negativo: lance sem sinal e escolha o tipo",IF($E551="","Falta o tipo",IF($C551="","Sem categoria",IF(ISNA(MATCH($C551,'Configuração'!$B$12:$B$41,0)),"Categoria fora da lista",IF(INDEX('Configuração'!$C$12:$C$41,MATCH($C551,'Configuração'!$B$12:$B$41,0))&lt;&gt;$E551,"Tipo diferente do da categoria",IF(YEAR($A551)&lt;&gt;AnoPlanilha,"Fora do ano da planilha","OK")))))))))))</f>
        <v/>
      </c>
      <c r="H551" s="25">
        <f>IF(COUNTA($A551:$F551)=0,"",COUNTA($A551:$F551))</f>
        <v/>
      </c>
    </row>
    <row r="552">
      <c r="A552" s="24" t="n"/>
      <c r="B552" s="18" t="n"/>
      <c r="C552" s="18" t="n"/>
      <c r="D552" s="18" t="n"/>
      <c r="E552" s="19" t="n"/>
      <c r="F552" s="14" t="n"/>
      <c r="G552" s="20">
        <f>IF(COUNTA($A552:$F552)=0,"",IF($A552="","Falta a data",IF(NOT(ISNUMBER($A552)),"Data inválida: use 25/10/2026",IF($F552="","Falta o valor",IF(NOT(ISNUMBER($F552)),"Valor inválido: só números",IF($F552&lt;0,"Valor negativo: lance sem sinal e escolha o tipo",IF($E552="","Falta o tipo",IF($C552="","Sem categoria",IF(ISNA(MATCH($C552,'Configuração'!$B$12:$B$41,0)),"Categoria fora da lista",IF(INDEX('Configuração'!$C$12:$C$41,MATCH($C552,'Configuração'!$B$12:$B$41,0))&lt;&gt;$E552,"Tipo diferente do da categoria",IF(YEAR($A552)&lt;&gt;AnoPlanilha,"Fora do ano da planilha","OK")))))))))))</f>
        <v/>
      </c>
      <c r="H552" s="25">
        <f>IF(COUNTA($A552:$F552)=0,"",COUNTA($A552:$F552))</f>
        <v/>
      </c>
    </row>
    <row r="553">
      <c r="A553" s="24" t="n"/>
      <c r="B553" s="18" t="n"/>
      <c r="C553" s="18" t="n"/>
      <c r="D553" s="18" t="n"/>
      <c r="E553" s="19" t="n"/>
      <c r="F553" s="14" t="n"/>
      <c r="G553" s="20">
        <f>IF(COUNTA($A553:$F553)=0,"",IF($A553="","Falta a data",IF(NOT(ISNUMBER($A553)),"Data inválida: use 25/10/2026",IF($F553="","Falta o valor",IF(NOT(ISNUMBER($F553)),"Valor inválido: só números",IF($F553&lt;0,"Valor negativo: lance sem sinal e escolha o tipo",IF($E553="","Falta o tipo",IF($C553="","Sem categoria",IF(ISNA(MATCH($C553,'Configuração'!$B$12:$B$41,0)),"Categoria fora da lista",IF(INDEX('Configuração'!$C$12:$C$41,MATCH($C553,'Configuração'!$B$12:$B$41,0))&lt;&gt;$E553,"Tipo diferente do da categoria",IF(YEAR($A553)&lt;&gt;AnoPlanilha,"Fora do ano da planilha","OK")))))))))))</f>
        <v/>
      </c>
      <c r="H553" s="25">
        <f>IF(COUNTA($A553:$F553)=0,"",COUNTA($A553:$F553))</f>
        <v/>
      </c>
    </row>
    <row r="554">
      <c r="A554" s="24" t="n"/>
      <c r="B554" s="18" t="n"/>
      <c r="C554" s="18" t="n"/>
      <c r="D554" s="18" t="n"/>
      <c r="E554" s="19" t="n"/>
      <c r="F554" s="14" t="n"/>
      <c r="G554" s="20">
        <f>IF(COUNTA($A554:$F554)=0,"",IF($A554="","Falta a data",IF(NOT(ISNUMBER($A554)),"Data inválida: use 25/10/2026",IF($F554="","Falta o valor",IF(NOT(ISNUMBER($F554)),"Valor inválido: só números",IF($F554&lt;0,"Valor negativo: lance sem sinal e escolha o tipo",IF($E554="","Falta o tipo",IF($C554="","Sem categoria",IF(ISNA(MATCH($C554,'Configuração'!$B$12:$B$41,0)),"Categoria fora da lista",IF(INDEX('Configuração'!$C$12:$C$41,MATCH($C554,'Configuração'!$B$12:$B$41,0))&lt;&gt;$E554,"Tipo diferente do da categoria",IF(YEAR($A554)&lt;&gt;AnoPlanilha,"Fora do ano da planilha","OK")))))))))))</f>
        <v/>
      </c>
      <c r="H554" s="25">
        <f>IF(COUNTA($A554:$F554)=0,"",COUNTA($A554:$F554))</f>
        <v/>
      </c>
    </row>
    <row r="555">
      <c r="A555" s="24" t="n"/>
      <c r="B555" s="18" t="n"/>
      <c r="C555" s="18" t="n"/>
      <c r="D555" s="18" t="n"/>
      <c r="E555" s="19" t="n"/>
      <c r="F555" s="14" t="n"/>
      <c r="G555" s="20">
        <f>IF(COUNTA($A555:$F555)=0,"",IF($A555="","Falta a data",IF(NOT(ISNUMBER($A555)),"Data inválida: use 25/10/2026",IF($F555="","Falta o valor",IF(NOT(ISNUMBER($F555)),"Valor inválido: só números",IF($F555&lt;0,"Valor negativo: lance sem sinal e escolha o tipo",IF($E555="","Falta o tipo",IF($C555="","Sem categoria",IF(ISNA(MATCH($C555,'Configuração'!$B$12:$B$41,0)),"Categoria fora da lista",IF(INDEX('Configuração'!$C$12:$C$41,MATCH($C555,'Configuração'!$B$12:$B$41,0))&lt;&gt;$E555,"Tipo diferente do da categoria",IF(YEAR($A555)&lt;&gt;AnoPlanilha,"Fora do ano da planilha","OK")))))))))))</f>
        <v/>
      </c>
      <c r="H555" s="25">
        <f>IF(COUNTA($A555:$F555)=0,"",COUNTA($A555:$F555))</f>
        <v/>
      </c>
    </row>
    <row r="556">
      <c r="A556" s="24" t="n"/>
      <c r="B556" s="18" t="n"/>
      <c r="C556" s="18" t="n"/>
      <c r="D556" s="18" t="n"/>
      <c r="E556" s="19" t="n"/>
      <c r="F556" s="14" t="n"/>
      <c r="G556" s="20">
        <f>IF(COUNTA($A556:$F556)=0,"",IF($A556="","Falta a data",IF(NOT(ISNUMBER($A556)),"Data inválida: use 25/10/2026",IF($F556="","Falta o valor",IF(NOT(ISNUMBER($F556)),"Valor inválido: só números",IF($F556&lt;0,"Valor negativo: lance sem sinal e escolha o tipo",IF($E556="","Falta o tipo",IF($C556="","Sem categoria",IF(ISNA(MATCH($C556,'Configuração'!$B$12:$B$41,0)),"Categoria fora da lista",IF(INDEX('Configuração'!$C$12:$C$41,MATCH($C556,'Configuração'!$B$12:$B$41,0))&lt;&gt;$E556,"Tipo diferente do da categoria",IF(YEAR($A556)&lt;&gt;AnoPlanilha,"Fora do ano da planilha","OK")))))))))))</f>
        <v/>
      </c>
      <c r="H556" s="25">
        <f>IF(COUNTA($A556:$F556)=0,"",COUNTA($A556:$F556))</f>
        <v/>
      </c>
    </row>
    <row r="557">
      <c r="A557" s="24" t="n"/>
      <c r="B557" s="18" t="n"/>
      <c r="C557" s="18" t="n"/>
      <c r="D557" s="18" t="n"/>
      <c r="E557" s="19" t="n"/>
      <c r="F557" s="14" t="n"/>
      <c r="G557" s="20">
        <f>IF(COUNTA($A557:$F557)=0,"",IF($A557="","Falta a data",IF(NOT(ISNUMBER($A557)),"Data inválida: use 25/10/2026",IF($F557="","Falta o valor",IF(NOT(ISNUMBER($F557)),"Valor inválido: só números",IF($F557&lt;0,"Valor negativo: lance sem sinal e escolha o tipo",IF($E557="","Falta o tipo",IF($C557="","Sem categoria",IF(ISNA(MATCH($C557,'Configuração'!$B$12:$B$41,0)),"Categoria fora da lista",IF(INDEX('Configuração'!$C$12:$C$41,MATCH($C557,'Configuração'!$B$12:$B$41,0))&lt;&gt;$E557,"Tipo diferente do da categoria",IF(YEAR($A557)&lt;&gt;AnoPlanilha,"Fora do ano da planilha","OK")))))))))))</f>
        <v/>
      </c>
      <c r="H557" s="25">
        <f>IF(COUNTA($A557:$F557)=0,"",COUNTA($A557:$F557))</f>
        <v/>
      </c>
    </row>
    <row r="558">
      <c r="A558" s="24" t="n"/>
      <c r="B558" s="18" t="n"/>
      <c r="C558" s="18" t="n"/>
      <c r="D558" s="18" t="n"/>
      <c r="E558" s="19" t="n"/>
      <c r="F558" s="14" t="n"/>
      <c r="G558" s="20">
        <f>IF(COUNTA($A558:$F558)=0,"",IF($A558="","Falta a data",IF(NOT(ISNUMBER($A558)),"Data inválida: use 25/10/2026",IF($F558="","Falta o valor",IF(NOT(ISNUMBER($F558)),"Valor inválido: só números",IF($F558&lt;0,"Valor negativo: lance sem sinal e escolha o tipo",IF($E558="","Falta o tipo",IF($C558="","Sem categoria",IF(ISNA(MATCH($C558,'Configuração'!$B$12:$B$41,0)),"Categoria fora da lista",IF(INDEX('Configuração'!$C$12:$C$41,MATCH($C558,'Configuração'!$B$12:$B$41,0))&lt;&gt;$E558,"Tipo diferente do da categoria",IF(YEAR($A558)&lt;&gt;AnoPlanilha,"Fora do ano da planilha","OK")))))))))))</f>
        <v/>
      </c>
      <c r="H558" s="25">
        <f>IF(COUNTA($A558:$F558)=0,"",COUNTA($A558:$F558))</f>
        <v/>
      </c>
    </row>
    <row r="559">
      <c r="A559" s="24" t="n"/>
      <c r="B559" s="18" t="n"/>
      <c r="C559" s="18" t="n"/>
      <c r="D559" s="18" t="n"/>
      <c r="E559" s="19" t="n"/>
      <c r="F559" s="14" t="n"/>
      <c r="G559" s="20">
        <f>IF(COUNTA($A559:$F559)=0,"",IF($A559="","Falta a data",IF(NOT(ISNUMBER($A559)),"Data inválida: use 25/10/2026",IF($F559="","Falta o valor",IF(NOT(ISNUMBER($F559)),"Valor inválido: só números",IF($F559&lt;0,"Valor negativo: lance sem sinal e escolha o tipo",IF($E559="","Falta o tipo",IF($C559="","Sem categoria",IF(ISNA(MATCH($C559,'Configuração'!$B$12:$B$41,0)),"Categoria fora da lista",IF(INDEX('Configuração'!$C$12:$C$41,MATCH($C559,'Configuração'!$B$12:$B$41,0))&lt;&gt;$E559,"Tipo diferente do da categoria",IF(YEAR($A559)&lt;&gt;AnoPlanilha,"Fora do ano da planilha","OK")))))))))))</f>
        <v/>
      </c>
      <c r="H559" s="25">
        <f>IF(COUNTA($A559:$F559)=0,"",COUNTA($A559:$F559))</f>
        <v/>
      </c>
    </row>
    <row r="560">
      <c r="A560" s="24" t="n"/>
      <c r="B560" s="18" t="n"/>
      <c r="C560" s="18" t="n"/>
      <c r="D560" s="18" t="n"/>
      <c r="E560" s="19" t="n"/>
      <c r="F560" s="14" t="n"/>
      <c r="G560" s="20">
        <f>IF(COUNTA($A560:$F560)=0,"",IF($A560="","Falta a data",IF(NOT(ISNUMBER($A560)),"Data inválida: use 25/10/2026",IF($F560="","Falta o valor",IF(NOT(ISNUMBER($F560)),"Valor inválido: só números",IF($F560&lt;0,"Valor negativo: lance sem sinal e escolha o tipo",IF($E560="","Falta o tipo",IF($C560="","Sem categoria",IF(ISNA(MATCH($C560,'Configuração'!$B$12:$B$41,0)),"Categoria fora da lista",IF(INDEX('Configuração'!$C$12:$C$41,MATCH($C560,'Configuração'!$B$12:$B$41,0))&lt;&gt;$E560,"Tipo diferente do da categoria",IF(YEAR($A560)&lt;&gt;AnoPlanilha,"Fora do ano da planilha","OK")))))))))))</f>
        <v/>
      </c>
      <c r="H560" s="25">
        <f>IF(COUNTA($A560:$F560)=0,"",COUNTA($A560:$F560))</f>
        <v/>
      </c>
    </row>
    <row r="561">
      <c r="A561" s="24" t="n"/>
      <c r="B561" s="18" t="n"/>
      <c r="C561" s="18" t="n"/>
      <c r="D561" s="18" t="n"/>
      <c r="E561" s="19" t="n"/>
      <c r="F561" s="14" t="n"/>
      <c r="G561" s="20">
        <f>IF(COUNTA($A561:$F561)=0,"",IF($A561="","Falta a data",IF(NOT(ISNUMBER($A561)),"Data inválida: use 25/10/2026",IF($F561="","Falta o valor",IF(NOT(ISNUMBER($F561)),"Valor inválido: só números",IF($F561&lt;0,"Valor negativo: lance sem sinal e escolha o tipo",IF($E561="","Falta o tipo",IF($C561="","Sem categoria",IF(ISNA(MATCH($C561,'Configuração'!$B$12:$B$41,0)),"Categoria fora da lista",IF(INDEX('Configuração'!$C$12:$C$41,MATCH($C561,'Configuração'!$B$12:$B$41,0))&lt;&gt;$E561,"Tipo diferente do da categoria",IF(YEAR($A561)&lt;&gt;AnoPlanilha,"Fora do ano da planilha","OK")))))))))))</f>
        <v/>
      </c>
      <c r="H561" s="25">
        <f>IF(COUNTA($A561:$F561)=0,"",COUNTA($A561:$F561))</f>
        <v/>
      </c>
    </row>
    <row r="562">
      <c r="A562" s="24" t="n"/>
      <c r="B562" s="18" t="n"/>
      <c r="C562" s="18" t="n"/>
      <c r="D562" s="18" t="n"/>
      <c r="E562" s="19" t="n"/>
      <c r="F562" s="14" t="n"/>
      <c r="G562" s="20">
        <f>IF(COUNTA($A562:$F562)=0,"",IF($A562="","Falta a data",IF(NOT(ISNUMBER($A562)),"Data inválida: use 25/10/2026",IF($F562="","Falta o valor",IF(NOT(ISNUMBER($F562)),"Valor inválido: só números",IF($F562&lt;0,"Valor negativo: lance sem sinal e escolha o tipo",IF($E562="","Falta o tipo",IF($C562="","Sem categoria",IF(ISNA(MATCH($C562,'Configuração'!$B$12:$B$41,0)),"Categoria fora da lista",IF(INDEX('Configuração'!$C$12:$C$41,MATCH($C562,'Configuração'!$B$12:$B$41,0))&lt;&gt;$E562,"Tipo diferente do da categoria",IF(YEAR($A562)&lt;&gt;AnoPlanilha,"Fora do ano da planilha","OK")))))))))))</f>
        <v/>
      </c>
      <c r="H562" s="25">
        <f>IF(COUNTA($A562:$F562)=0,"",COUNTA($A562:$F562))</f>
        <v/>
      </c>
    </row>
    <row r="563">
      <c r="A563" s="24" t="n"/>
      <c r="B563" s="18" t="n"/>
      <c r="C563" s="18" t="n"/>
      <c r="D563" s="18" t="n"/>
      <c r="E563" s="19" t="n"/>
      <c r="F563" s="14" t="n"/>
      <c r="G563" s="20">
        <f>IF(COUNTA($A563:$F563)=0,"",IF($A563="","Falta a data",IF(NOT(ISNUMBER($A563)),"Data inválida: use 25/10/2026",IF($F563="","Falta o valor",IF(NOT(ISNUMBER($F563)),"Valor inválido: só números",IF($F563&lt;0,"Valor negativo: lance sem sinal e escolha o tipo",IF($E563="","Falta o tipo",IF($C563="","Sem categoria",IF(ISNA(MATCH($C563,'Configuração'!$B$12:$B$41,0)),"Categoria fora da lista",IF(INDEX('Configuração'!$C$12:$C$41,MATCH($C563,'Configuração'!$B$12:$B$41,0))&lt;&gt;$E563,"Tipo diferente do da categoria",IF(YEAR($A563)&lt;&gt;AnoPlanilha,"Fora do ano da planilha","OK")))))))))))</f>
        <v/>
      </c>
      <c r="H563" s="25">
        <f>IF(COUNTA($A563:$F563)=0,"",COUNTA($A563:$F563))</f>
        <v/>
      </c>
    </row>
    <row r="564">
      <c r="A564" s="24" t="n"/>
      <c r="B564" s="18" t="n"/>
      <c r="C564" s="18" t="n"/>
      <c r="D564" s="18" t="n"/>
      <c r="E564" s="19" t="n"/>
      <c r="F564" s="14" t="n"/>
      <c r="G564" s="20">
        <f>IF(COUNTA($A564:$F564)=0,"",IF($A564="","Falta a data",IF(NOT(ISNUMBER($A564)),"Data inválida: use 25/10/2026",IF($F564="","Falta o valor",IF(NOT(ISNUMBER($F564)),"Valor inválido: só números",IF($F564&lt;0,"Valor negativo: lance sem sinal e escolha o tipo",IF($E564="","Falta o tipo",IF($C564="","Sem categoria",IF(ISNA(MATCH($C564,'Configuração'!$B$12:$B$41,0)),"Categoria fora da lista",IF(INDEX('Configuração'!$C$12:$C$41,MATCH($C564,'Configuração'!$B$12:$B$41,0))&lt;&gt;$E564,"Tipo diferente do da categoria",IF(YEAR($A564)&lt;&gt;AnoPlanilha,"Fora do ano da planilha","OK")))))))))))</f>
        <v/>
      </c>
      <c r="H564" s="25">
        <f>IF(COUNTA($A564:$F564)=0,"",COUNTA($A564:$F564))</f>
        <v/>
      </c>
    </row>
    <row r="565">
      <c r="A565" s="24" t="n"/>
      <c r="B565" s="18" t="n"/>
      <c r="C565" s="18" t="n"/>
      <c r="D565" s="18" t="n"/>
      <c r="E565" s="19" t="n"/>
      <c r="F565" s="14" t="n"/>
      <c r="G565" s="20">
        <f>IF(COUNTA($A565:$F565)=0,"",IF($A565="","Falta a data",IF(NOT(ISNUMBER($A565)),"Data inválida: use 25/10/2026",IF($F565="","Falta o valor",IF(NOT(ISNUMBER($F565)),"Valor inválido: só números",IF($F565&lt;0,"Valor negativo: lance sem sinal e escolha o tipo",IF($E565="","Falta o tipo",IF($C565="","Sem categoria",IF(ISNA(MATCH($C565,'Configuração'!$B$12:$B$41,0)),"Categoria fora da lista",IF(INDEX('Configuração'!$C$12:$C$41,MATCH($C565,'Configuração'!$B$12:$B$41,0))&lt;&gt;$E565,"Tipo diferente do da categoria",IF(YEAR($A565)&lt;&gt;AnoPlanilha,"Fora do ano da planilha","OK")))))))))))</f>
        <v/>
      </c>
      <c r="H565" s="25">
        <f>IF(COUNTA($A565:$F565)=0,"",COUNTA($A565:$F565))</f>
        <v/>
      </c>
    </row>
    <row r="566">
      <c r="A566" s="24" t="n"/>
      <c r="B566" s="18" t="n"/>
      <c r="C566" s="18" t="n"/>
      <c r="D566" s="18" t="n"/>
      <c r="E566" s="19" t="n"/>
      <c r="F566" s="14" t="n"/>
      <c r="G566" s="20">
        <f>IF(COUNTA($A566:$F566)=0,"",IF($A566="","Falta a data",IF(NOT(ISNUMBER($A566)),"Data inválida: use 25/10/2026",IF($F566="","Falta o valor",IF(NOT(ISNUMBER($F566)),"Valor inválido: só números",IF($F566&lt;0,"Valor negativo: lance sem sinal e escolha o tipo",IF($E566="","Falta o tipo",IF($C566="","Sem categoria",IF(ISNA(MATCH($C566,'Configuração'!$B$12:$B$41,0)),"Categoria fora da lista",IF(INDEX('Configuração'!$C$12:$C$41,MATCH($C566,'Configuração'!$B$12:$B$41,0))&lt;&gt;$E566,"Tipo diferente do da categoria",IF(YEAR($A566)&lt;&gt;AnoPlanilha,"Fora do ano da planilha","OK")))))))))))</f>
        <v/>
      </c>
      <c r="H566" s="25">
        <f>IF(COUNTA($A566:$F566)=0,"",COUNTA($A566:$F566))</f>
        <v/>
      </c>
    </row>
    <row r="567">
      <c r="A567" s="24" t="n"/>
      <c r="B567" s="18" t="n"/>
      <c r="C567" s="18" t="n"/>
      <c r="D567" s="18" t="n"/>
      <c r="E567" s="19" t="n"/>
      <c r="F567" s="14" t="n"/>
      <c r="G567" s="20">
        <f>IF(COUNTA($A567:$F567)=0,"",IF($A567="","Falta a data",IF(NOT(ISNUMBER($A567)),"Data inválida: use 25/10/2026",IF($F567="","Falta o valor",IF(NOT(ISNUMBER($F567)),"Valor inválido: só números",IF($F567&lt;0,"Valor negativo: lance sem sinal e escolha o tipo",IF($E567="","Falta o tipo",IF($C567="","Sem categoria",IF(ISNA(MATCH($C567,'Configuração'!$B$12:$B$41,0)),"Categoria fora da lista",IF(INDEX('Configuração'!$C$12:$C$41,MATCH($C567,'Configuração'!$B$12:$B$41,0))&lt;&gt;$E567,"Tipo diferente do da categoria",IF(YEAR($A567)&lt;&gt;AnoPlanilha,"Fora do ano da planilha","OK")))))))))))</f>
        <v/>
      </c>
      <c r="H567" s="25">
        <f>IF(COUNTA($A567:$F567)=0,"",COUNTA($A567:$F567))</f>
        <v/>
      </c>
    </row>
    <row r="568">
      <c r="A568" s="24" t="n"/>
      <c r="B568" s="18" t="n"/>
      <c r="C568" s="18" t="n"/>
      <c r="D568" s="18" t="n"/>
      <c r="E568" s="19" t="n"/>
      <c r="F568" s="14" t="n"/>
      <c r="G568" s="20">
        <f>IF(COUNTA($A568:$F568)=0,"",IF($A568="","Falta a data",IF(NOT(ISNUMBER($A568)),"Data inválida: use 25/10/2026",IF($F568="","Falta o valor",IF(NOT(ISNUMBER($F568)),"Valor inválido: só números",IF($F568&lt;0,"Valor negativo: lance sem sinal e escolha o tipo",IF($E568="","Falta o tipo",IF($C568="","Sem categoria",IF(ISNA(MATCH($C568,'Configuração'!$B$12:$B$41,0)),"Categoria fora da lista",IF(INDEX('Configuração'!$C$12:$C$41,MATCH($C568,'Configuração'!$B$12:$B$41,0))&lt;&gt;$E568,"Tipo diferente do da categoria",IF(YEAR($A568)&lt;&gt;AnoPlanilha,"Fora do ano da planilha","OK")))))))))))</f>
        <v/>
      </c>
      <c r="H568" s="25">
        <f>IF(COUNTA($A568:$F568)=0,"",COUNTA($A568:$F568))</f>
        <v/>
      </c>
    </row>
    <row r="569">
      <c r="A569" s="24" t="n"/>
      <c r="B569" s="18" t="n"/>
      <c r="C569" s="18" t="n"/>
      <c r="D569" s="18" t="n"/>
      <c r="E569" s="19" t="n"/>
      <c r="F569" s="14" t="n"/>
      <c r="G569" s="20">
        <f>IF(COUNTA($A569:$F569)=0,"",IF($A569="","Falta a data",IF(NOT(ISNUMBER($A569)),"Data inválida: use 25/10/2026",IF($F569="","Falta o valor",IF(NOT(ISNUMBER($F569)),"Valor inválido: só números",IF($F569&lt;0,"Valor negativo: lance sem sinal e escolha o tipo",IF($E569="","Falta o tipo",IF($C569="","Sem categoria",IF(ISNA(MATCH($C569,'Configuração'!$B$12:$B$41,0)),"Categoria fora da lista",IF(INDEX('Configuração'!$C$12:$C$41,MATCH($C569,'Configuração'!$B$12:$B$41,0))&lt;&gt;$E569,"Tipo diferente do da categoria",IF(YEAR($A569)&lt;&gt;AnoPlanilha,"Fora do ano da planilha","OK")))))))))))</f>
        <v/>
      </c>
      <c r="H569" s="25">
        <f>IF(COUNTA($A569:$F569)=0,"",COUNTA($A569:$F569))</f>
        <v/>
      </c>
    </row>
    <row r="570">
      <c r="A570" s="24" t="n"/>
      <c r="B570" s="18" t="n"/>
      <c r="C570" s="18" t="n"/>
      <c r="D570" s="18" t="n"/>
      <c r="E570" s="19" t="n"/>
      <c r="F570" s="14" t="n"/>
      <c r="G570" s="20">
        <f>IF(COUNTA($A570:$F570)=0,"",IF($A570="","Falta a data",IF(NOT(ISNUMBER($A570)),"Data inválida: use 25/10/2026",IF($F570="","Falta o valor",IF(NOT(ISNUMBER($F570)),"Valor inválido: só números",IF($F570&lt;0,"Valor negativo: lance sem sinal e escolha o tipo",IF($E570="","Falta o tipo",IF($C570="","Sem categoria",IF(ISNA(MATCH($C570,'Configuração'!$B$12:$B$41,0)),"Categoria fora da lista",IF(INDEX('Configuração'!$C$12:$C$41,MATCH($C570,'Configuração'!$B$12:$B$41,0))&lt;&gt;$E570,"Tipo diferente do da categoria",IF(YEAR($A570)&lt;&gt;AnoPlanilha,"Fora do ano da planilha","OK")))))))))))</f>
        <v/>
      </c>
      <c r="H570" s="25">
        <f>IF(COUNTA($A570:$F570)=0,"",COUNTA($A570:$F570))</f>
        <v/>
      </c>
    </row>
    <row r="571">
      <c r="A571" s="24" t="n"/>
      <c r="B571" s="18" t="n"/>
      <c r="C571" s="18" t="n"/>
      <c r="D571" s="18" t="n"/>
      <c r="E571" s="19" t="n"/>
      <c r="F571" s="14" t="n"/>
      <c r="G571" s="20">
        <f>IF(COUNTA($A571:$F571)=0,"",IF($A571="","Falta a data",IF(NOT(ISNUMBER($A571)),"Data inválida: use 25/10/2026",IF($F571="","Falta o valor",IF(NOT(ISNUMBER($F571)),"Valor inválido: só números",IF($F571&lt;0,"Valor negativo: lance sem sinal e escolha o tipo",IF($E571="","Falta o tipo",IF($C571="","Sem categoria",IF(ISNA(MATCH($C571,'Configuração'!$B$12:$B$41,0)),"Categoria fora da lista",IF(INDEX('Configuração'!$C$12:$C$41,MATCH($C571,'Configuração'!$B$12:$B$41,0))&lt;&gt;$E571,"Tipo diferente do da categoria",IF(YEAR($A571)&lt;&gt;AnoPlanilha,"Fora do ano da planilha","OK")))))))))))</f>
        <v/>
      </c>
      <c r="H571" s="25">
        <f>IF(COUNTA($A571:$F571)=0,"",COUNTA($A571:$F571))</f>
        <v/>
      </c>
    </row>
    <row r="572">
      <c r="A572" s="24" t="n"/>
      <c r="B572" s="18" t="n"/>
      <c r="C572" s="18" t="n"/>
      <c r="D572" s="18" t="n"/>
      <c r="E572" s="19" t="n"/>
      <c r="F572" s="14" t="n"/>
      <c r="G572" s="20">
        <f>IF(COUNTA($A572:$F572)=0,"",IF($A572="","Falta a data",IF(NOT(ISNUMBER($A572)),"Data inválida: use 25/10/2026",IF($F572="","Falta o valor",IF(NOT(ISNUMBER($F572)),"Valor inválido: só números",IF($F572&lt;0,"Valor negativo: lance sem sinal e escolha o tipo",IF($E572="","Falta o tipo",IF($C572="","Sem categoria",IF(ISNA(MATCH($C572,'Configuração'!$B$12:$B$41,0)),"Categoria fora da lista",IF(INDEX('Configuração'!$C$12:$C$41,MATCH($C572,'Configuração'!$B$12:$B$41,0))&lt;&gt;$E572,"Tipo diferente do da categoria",IF(YEAR($A572)&lt;&gt;AnoPlanilha,"Fora do ano da planilha","OK")))))))))))</f>
        <v/>
      </c>
      <c r="H572" s="25">
        <f>IF(COUNTA($A572:$F572)=0,"",COUNTA($A572:$F572))</f>
        <v/>
      </c>
    </row>
    <row r="573">
      <c r="A573" s="24" t="n"/>
      <c r="B573" s="18" t="n"/>
      <c r="C573" s="18" t="n"/>
      <c r="D573" s="18" t="n"/>
      <c r="E573" s="19" t="n"/>
      <c r="F573" s="14" t="n"/>
      <c r="G573" s="20">
        <f>IF(COUNTA($A573:$F573)=0,"",IF($A573="","Falta a data",IF(NOT(ISNUMBER($A573)),"Data inválida: use 25/10/2026",IF($F573="","Falta o valor",IF(NOT(ISNUMBER($F573)),"Valor inválido: só números",IF($F573&lt;0,"Valor negativo: lance sem sinal e escolha o tipo",IF($E573="","Falta o tipo",IF($C573="","Sem categoria",IF(ISNA(MATCH($C573,'Configuração'!$B$12:$B$41,0)),"Categoria fora da lista",IF(INDEX('Configuração'!$C$12:$C$41,MATCH($C573,'Configuração'!$B$12:$B$41,0))&lt;&gt;$E573,"Tipo diferente do da categoria",IF(YEAR($A573)&lt;&gt;AnoPlanilha,"Fora do ano da planilha","OK")))))))))))</f>
        <v/>
      </c>
      <c r="H573" s="25">
        <f>IF(COUNTA($A573:$F573)=0,"",COUNTA($A573:$F573))</f>
        <v/>
      </c>
    </row>
    <row r="574">
      <c r="A574" s="24" t="n"/>
      <c r="B574" s="18" t="n"/>
      <c r="C574" s="18" t="n"/>
      <c r="D574" s="18" t="n"/>
      <c r="E574" s="19" t="n"/>
      <c r="F574" s="14" t="n"/>
      <c r="G574" s="20">
        <f>IF(COUNTA($A574:$F574)=0,"",IF($A574="","Falta a data",IF(NOT(ISNUMBER($A574)),"Data inválida: use 25/10/2026",IF($F574="","Falta o valor",IF(NOT(ISNUMBER($F574)),"Valor inválido: só números",IF($F574&lt;0,"Valor negativo: lance sem sinal e escolha o tipo",IF($E574="","Falta o tipo",IF($C574="","Sem categoria",IF(ISNA(MATCH($C574,'Configuração'!$B$12:$B$41,0)),"Categoria fora da lista",IF(INDEX('Configuração'!$C$12:$C$41,MATCH($C574,'Configuração'!$B$12:$B$41,0))&lt;&gt;$E574,"Tipo diferente do da categoria",IF(YEAR($A574)&lt;&gt;AnoPlanilha,"Fora do ano da planilha","OK")))))))))))</f>
        <v/>
      </c>
      <c r="H574" s="25">
        <f>IF(COUNTA($A574:$F574)=0,"",COUNTA($A574:$F574))</f>
        <v/>
      </c>
    </row>
    <row r="575">
      <c r="A575" s="24" t="n"/>
      <c r="B575" s="18" t="n"/>
      <c r="C575" s="18" t="n"/>
      <c r="D575" s="18" t="n"/>
      <c r="E575" s="19" t="n"/>
      <c r="F575" s="14" t="n"/>
      <c r="G575" s="20">
        <f>IF(COUNTA($A575:$F575)=0,"",IF($A575="","Falta a data",IF(NOT(ISNUMBER($A575)),"Data inválida: use 25/10/2026",IF($F575="","Falta o valor",IF(NOT(ISNUMBER($F575)),"Valor inválido: só números",IF($F575&lt;0,"Valor negativo: lance sem sinal e escolha o tipo",IF($E575="","Falta o tipo",IF($C575="","Sem categoria",IF(ISNA(MATCH($C575,'Configuração'!$B$12:$B$41,0)),"Categoria fora da lista",IF(INDEX('Configuração'!$C$12:$C$41,MATCH($C575,'Configuração'!$B$12:$B$41,0))&lt;&gt;$E575,"Tipo diferente do da categoria",IF(YEAR($A575)&lt;&gt;AnoPlanilha,"Fora do ano da planilha","OK")))))))))))</f>
        <v/>
      </c>
      <c r="H575" s="25">
        <f>IF(COUNTA($A575:$F575)=0,"",COUNTA($A575:$F575))</f>
        <v/>
      </c>
    </row>
    <row r="576">
      <c r="A576" s="24" t="n"/>
      <c r="B576" s="18" t="n"/>
      <c r="C576" s="18" t="n"/>
      <c r="D576" s="18" t="n"/>
      <c r="E576" s="19" t="n"/>
      <c r="F576" s="14" t="n"/>
      <c r="G576" s="20">
        <f>IF(COUNTA($A576:$F576)=0,"",IF($A576="","Falta a data",IF(NOT(ISNUMBER($A576)),"Data inválida: use 25/10/2026",IF($F576="","Falta o valor",IF(NOT(ISNUMBER($F576)),"Valor inválido: só números",IF($F576&lt;0,"Valor negativo: lance sem sinal e escolha o tipo",IF($E576="","Falta o tipo",IF($C576="","Sem categoria",IF(ISNA(MATCH($C576,'Configuração'!$B$12:$B$41,0)),"Categoria fora da lista",IF(INDEX('Configuração'!$C$12:$C$41,MATCH($C576,'Configuração'!$B$12:$B$41,0))&lt;&gt;$E576,"Tipo diferente do da categoria",IF(YEAR($A576)&lt;&gt;AnoPlanilha,"Fora do ano da planilha","OK")))))))))))</f>
        <v/>
      </c>
      <c r="H576" s="25">
        <f>IF(COUNTA($A576:$F576)=0,"",COUNTA($A576:$F576))</f>
        <v/>
      </c>
    </row>
    <row r="577">
      <c r="A577" s="24" t="n"/>
      <c r="B577" s="18" t="n"/>
      <c r="C577" s="18" t="n"/>
      <c r="D577" s="18" t="n"/>
      <c r="E577" s="19" t="n"/>
      <c r="F577" s="14" t="n"/>
      <c r="G577" s="20">
        <f>IF(COUNTA($A577:$F577)=0,"",IF($A577="","Falta a data",IF(NOT(ISNUMBER($A577)),"Data inválida: use 25/10/2026",IF($F577="","Falta o valor",IF(NOT(ISNUMBER($F577)),"Valor inválido: só números",IF($F577&lt;0,"Valor negativo: lance sem sinal e escolha o tipo",IF($E577="","Falta o tipo",IF($C577="","Sem categoria",IF(ISNA(MATCH($C577,'Configuração'!$B$12:$B$41,0)),"Categoria fora da lista",IF(INDEX('Configuração'!$C$12:$C$41,MATCH($C577,'Configuração'!$B$12:$B$41,0))&lt;&gt;$E577,"Tipo diferente do da categoria",IF(YEAR($A577)&lt;&gt;AnoPlanilha,"Fora do ano da planilha","OK")))))))))))</f>
        <v/>
      </c>
      <c r="H577" s="25">
        <f>IF(COUNTA($A577:$F577)=0,"",COUNTA($A577:$F577))</f>
        <v/>
      </c>
    </row>
    <row r="578">
      <c r="A578" s="24" t="n"/>
      <c r="B578" s="18" t="n"/>
      <c r="C578" s="18" t="n"/>
      <c r="D578" s="18" t="n"/>
      <c r="E578" s="19" t="n"/>
      <c r="F578" s="14" t="n"/>
      <c r="G578" s="20">
        <f>IF(COUNTA($A578:$F578)=0,"",IF($A578="","Falta a data",IF(NOT(ISNUMBER($A578)),"Data inválida: use 25/10/2026",IF($F578="","Falta o valor",IF(NOT(ISNUMBER($F578)),"Valor inválido: só números",IF($F578&lt;0,"Valor negativo: lance sem sinal e escolha o tipo",IF($E578="","Falta o tipo",IF($C578="","Sem categoria",IF(ISNA(MATCH($C578,'Configuração'!$B$12:$B$41,0)),"Categoria fora da lista",IF(INDEX('Configuração'!$C$12:$C$41,MATCH($C578,'Configuração'!$B$12:$B$41,0))&lt;&gt;$E578,"Tipo diferente do da categoria",IF(YEAR($A578)&lt;&gt;AnoPlanilha,"Fora do ano da planilha","OK")))))))))))</f>
        <v/>
      </c>
      <c r="H578" s="25">
        <f>IF(COUNTA($A578:$F578)=0,"",COUNTA($A578:$F578))</f>
        <v/>
      </c>
    </row>
    <row r="579">
      <c r="A579" s="24" t="n"/>
      <c r="B579" s="18" t="n"/>
      <c r="C579" s="18" t="n"/>
      <c r="D579" s="18" t="n"/>
      <c r="E579" s="19" t="n"/>
      <c r="F579" s="14" t="n"/>
      <c r="G579" s="20">
        <f>IF(COUNTA($A579:$F579)=0,"",IF($A579="","Falta a data",IF(NOT(ISNUMBER($A579)),"Data inválida: use 25/10/2026",IF($F579="","Falta o valor",IF(NOT(ISNUMBER($F579)),"Valor inválido: só números",IF($F579&lt;0,"Valor negativo: lance sem sinal e escolha o tipo",IF($E579="","Falta o tipo",IF($C579="","Sem categoria",IF(ISNA(MATCH($C579,'Configuração'!$B$12:$B$41,0)),"Categoria fora da lista",IF(INDEX('Configuração'!$C$12:$C$41,MATCH($C579,'Configuração'!$B$12:$B$41,0))&lt;&gt;$E579,"Tipo diferente do da categoria",IF(YEAR($A579)&lt;&gt;AnoPlanilha,"Fora do ano da planilha","OK")))))))))))</f>
        <v/>
      </c>
      <c r="H579" s="25">
        <f>IF(COUNTA($A579:$F579)=0,"",COUNTA($A579:$F579))</f>
        <v/>
      </c>
    </row>
    <row r="580">
      <c r="A580" s="24" t="n"/>
      <c r="B580" s="18" t="n"/>
      <c r="C580" s="18" t="n"/>
      <c r="D580" s="18" t="n"/>
      <c r="E580" s="19" t="n"/>
      <c r="F580" s="14" t="n"/>
      <c r="G580" s="20">
        <f>IF(COUNTA($A580:$F580)=0,"",IF($A580="","Falta a data",IF(NOT(ISNUMBER($A580)),"Data inválida: use 25/10/2026",IF($F580="","Falta o valor",IF(NOT(ISNUMBER($F580)),"Valor inválido: só números",IF($F580&lt;0,"Valor negativo: lance sem sinal e escolha o tipo",IF($E580="","Falta o tipo",IF($C580="","Sem categoria",IF(ISNA(MATCH($C580,'Configuração'!$B$12:$B$41,0)),"Categoria fora da lista",IF(INDEX('Configuração'!$C$12:$C$41,MATCH($C580,'Configuração'!$B$12:$B$41,0))&lt;&gt;$E580,"Tipo diferente do da categoria",IF(YEAR($A580)&lt;&gt;AnoPlanilha,"Fora do ano da planilha","OK")))))))))))</f>
        <v/>
      </c>
      <c r="H580" s="25">
        <f>IF(COUNTA($A580:$F580)=0,"",COUNTA($A580:$F580))</f>
        <v/>
      </c>
    </row>
    <row r="581">
      <c r="A581" s="24" t="n"/>
      <c r="B581" s="18" t="n"/>
      <c r="C581" s="18" t="n"/>
      <c r="D581" s="18" t="n"/>
      <c r="E581" s="19" t="n"/>
      <c r="F581" s="14" t="n"/>
      <c r="G581" s="20">
        <f>IF(COUNTA($A581:$F581)=0,"",IF($A581="","Falta a data",IF(NOT(ISNUMBER($A581)),"Data inválida: use 25/10/2026",IF($F581="","Falta o valor",IF(NOT(ISNUMBER($F581)),"Valor inválido: só números",IF($F581&lt;0,"Valor negativo: lance sem sinal e escolha o tipo",IF($E581="","Falta o tipo",IF($C581="","Sem categoria",IF(ISNA(MATCH($C581,'Configuração'!$B$12:$B$41,0)),"Categoria fora da lista",IF(INDEX('Configuração'!$C$12:$C$41,MATCH($C581,'Configuração'!$B$12:$B$41,0))&lt;&gt;$E581,"Tipo diferente do da categoria",IF(YEAR($A581)&lt;&gt;AnoPlanilha,"Fora do ano da planilha","OK")))))))))))</f>
        <v/>
      </c>
      <c r="H581" s="25">
        <f>IF(COUNTA($A581:$F581)=0,"",COUNTA($A581:$F581))</f>
        <v/>
      </c>
    </row>
    <row r="582">
      <c r="A582" s="24" t="n"/>
      <c r="B582" s="18" t="n"/>
      <c r="C582" s="18" t="n"/>
      <c r="D582" s="18" t="n"/>
      <c r="E582" s="19" t="n"/>
      <c r="F582" s="14" t="n"/>
      <c r="G582" s="20">
        <f>IF(COUNTA($A582:$F582)=0,"",IF($A582="","Falta a data",IF(NOT(ISNUMBER($A582)),"Data inválida: use 25/10/2026",IF($F582="","Falta o valor",IF(NOT(ISNUMBER($F582)),"Valor inválido: só números",IF($F582&lt;0,"Valor negativo: lance sem sinal e escolha o tipo",IF($E582="","Falta o tipo",IF($C582="","Sem categoria",IF(ISNA(MATCH($C582,'Configuração'!$B$12:$B$41,0)),"Categoria fora da lista",IF(INDEX('Configuração'!$C$12:$C$41,MATCH($C582,'Configuração'!$B$12:$B$41,0))&lt;&gt;$E582,"Tipo diferente do da categoria",IF(YEAR($A582)&lt;&gt;AnoPlanilha,"Fora do ano da planilha","OK")))))))))))</f>
        <v/>
      </c>
      <c r="H582" s="25">
        <f>IF(COUNTA($A582:$F582)=0,"",COUNTA($A582:$F582))</f>
        <v/>
      </c>
    </row>
    <row r="583">
      <c r="A583" s="24" t="n"/>
      <c r="B583" s="18" t="n"/>
      <c r="C583" s="18" t="n"/>
      <c r="D583" s="18" t="n"/>
      <c r="E583" s="19" t="n"/>
      <c r="F583" s="14" t="n"/>
      <c r="G583" s="20">
        <f>IF(COUNTA($A583:$F583)=0,"",IF($A583="","Falta a data",IF(NOT(ISNUMBER($A583)),"Data inválida: use 25/10/2026",IF($F583="","Falta o valor",IF(NOT(ISNUMBER($F583)),"Valor inválido: só números",IF($F583&lt;0,"Valor negativo: lance sem sinal e escolha o tipo",IF($E583="","Falta o tipo",IF($C583="","Sem categoria",IF(ISNA(MATCH($C583,'Configuração'!$B$12:$B$41,0)),"Categoria fora da lista",IF(INDEX('Configuração'!$C$12:$C$41,MATCH($C583,'Configuração'!$B$12:$B$41,0))&lt;&gt;$E583,"Tipo diferente do da categoria",IF(YEAR($A583)&lt;&gt;AnoPlanilha,"Fora do ano da planilha","OK")))))))))))</f>
        <v/>
      </c>
      <c r="H583" s="25">
        <f>IF(COUNTA($A583:$F583)=0,"",COUNTA($A583:$F583))</f>
        <v/>
      </c>
    </row>
    <row r="584">
      <c r="A584" s="24" t="n"/>
      <c r="B584" s="18" t="n"/>
      <c r="C584" s="18" t="n"/>
      <c r="D584" s="18" t="n"/>
      <c r="E584" s="19" t="n"/>
      <c r="F584" s="14" t="n"/>
      <c r="G584" s="20">
        <f>IF(COUNTA($A584:$F584)=0,"",IF($A584="","Falta a data",IF(NOT(ISNUMBER($A584)),"Data inválida: use 25/10/2026",IF($F584="","Falta o valor",IF(NOT(ISNUMBER($F584)),"Valor inválido: só números",IF($F584&lt;0,"Valor negativo: lance sem sinal e escolha o tipo",IF($E584="","Falta o tipo",IF($C584="","Sem categoria",IF(ISNA(MATCH($C584,'Configuração'!$B$12:$B$41,0)),"Categoria fora da lista",IF(INDEX('Configuração'!$C$12:$C$41,MATCH($C584,'Configuração'!$B$12:$B$41,0))&lt;&gt;$E584,"Tipo diferente do da categoria",IF(YEAR($A584)&lt;&gt;AnoPlanilha,"Fora do ano da planilha","OK")))))))))))</f>
        <v/>
      </c>
      <c r="H584" s="25">
        <f>IF(COUNTA($A584:$F584)=0,"",COUNTA($A584:$F584))</f>
        <v/>
      </c>
    </row>
    <row r="585">
      <c r="A585" s="24" t="n"/>
      <c r="B585" s="18" t="n"/>
      <c r="C585" s="18" t="n"/>
      <c r="D585" s="18" t="n"/>
      <c r="E585" s="19" t="n"/>
      <c r="F585" s="14" t="n"/>
      <c r="G585" s="20">
        <f>IF(COUNTA($A585:$F585)=0,"",IF($A585="","Falta a data",IF(NOT(ISNUMBER($A585)),"Data inválida: use 25/10/2026",IF($F585="","Falta o valor",IF(NOT(ISNUMBER($F585)),"Valor inválido: só números",IF($F585&lt;0,"Valor negativo: lance sem sinal e escolha o tipo",IF($E585="","Falta o tipo",IF($C585="","Sem categoria",IF(ISNA(MATCH($C585,'Configuração'!$B$12:$B$41,0)),"Categoria fora da lista",IF(INDEX('Configuração'!$C$12:$C$41,MATCH($C585,'Configuração'!$B$12:$B$41,0))&lt;&gt;$E585,"Tipo diferente do da categoria",IF(YEAR($A585)&lt;&gt;AnoPlanilha,"Fora do ano da planilha","OK")))))))))))</f>
        <v/>
      </c>
      <c r="H585" s="25">
        <f>IF(COUNTA($A585:$F585)=0,"",COUNTA($A585:$F585))</f>
        <v/>
      </c>
    </row>
    <row r="586">
      <c r="A586" s="24" t="n"/>
      <c r="B586" s="18" t="n"/>
      <c r="C586" s="18" t="n"/>
      <c r="D586" s="18" t="n"/>
      <c r="E586" s="19" t="n"/>
      <c r="F586" s="14" t="n"/>
      <c r="G586" s="20">
        <f>IF(COUNTA($A586:$F586)=0,"",IF($A586="","Falta a data",IF(NOT(ISNUMBER($A586)),"Data inválida: use 25/10/2026",IF($F586="","Falta o valor",IF(NOT(ISNUMBER($F586)),"Valor inválido: só números",IF($F586&lt;0,"Valor negativo: lance sem sinal e escolha o tipo",IF($E586="","Falta o tipo",IF($C586="","Sem categoria",IF(ISNA(MATCH($C586,'Configuração'!$B$12:$B$41,0)),"Categoria fora da lista",IF(INDEX('Configuração'!$C$12:$C$41,MATCH($C586,'Configuração'!$B$12:$B$41,0))&lt;&gt;$E586,"Tipo diferente do da categoria",IF(YEAR($A586)&lt;&gt;AnoPlanilha,"Fora do ano da planilha","OK")))))))))))</f>
        <v/>
      </c>
      <c r="H586" s="25">
        <f>IF(COUNTA($A586:$F586)=0,"",COUNTA($A586:$F586))</f>
        <v/>
      </c>
    </row>
    <row r="587">
      <c r="A587" s="24" t="n"/>
      <c r="B587" s="18" t="n"/>
      <c r="C587" s="18" t="n"/>
      <c r="D587" s="18" t="n"/>
      <c r="E587" s="19" t="n"/>
      <c r="F587" s="14" t="n"/>
      <c r="G587" s="20">
        <f>IF(COUNTA($A587:$F587)=0,"",IF($A587="","Falta a data",IF(NOT(ISNUMBER($A587)),"Data inválida: use 25/10/2026",IF($F587="","Falta o valor",IF(NOT(ISNUMBER($F587)),"Valor inválido: só números",IF($F587&lt;0,"Valor negativo: lance sem sinal e escolha o tipo",IF($E587="","Falta o tipo",IF($C587="","Sem categoria",IF(ISNA(MATCH($C587,'Configuração'!$B$12:$B$41,0)),"Categoria fora da lista",IF(INDEX('Configuração'!$C$12:$C$41,MATCH($C587,'Configuração'!$B$12:$B$41,0))&lt;&gt;$E587,"Tipo diferente do da categoria",IF(YEAR($A587)&lt;&gt;AnoPlanilha,"Fora do ano da planilha","OK")))))))))))</f>
        <v/>
      </c>
      <c r="H587" s="25">
        <f>IF(COUNTA($A587:$F587)=0,"",COUNTA($A587:$F587))</f>
        <v/>
      </c>
    </row>
    <row r="588">
      <c r="A588" s="24" t="n"/>
      <c r="B588" s="18" t="n"/>
      <c r="C588" s="18" t="n"/>
      <c r="D588" s="18" t="n"/>
      <c r="E588" s="19" t="n"/>
      <c r="F588" s="14" t="n"/>
      <c r="G588" s="20">
        <f>IF(COUNTA($A588:$F588)=0,"",IF($A588="","Falta a data",IF(NOT(ISNUMBER($A588)),"Data inválida: use 25/10/2026",IF($F588="","Falta o valor",IF(NOT(ISNUMBER($F588)),"Valor inválido: só números",IF($F588&lt;0,"Valor negativo: lance sem sinal e escolha o tipo",IF($E588="","Falta o tipo",IF($C588="","Sem categoria",IF(ISNA(MATCH($C588,'Configuração'!$B$12:$B$41,0)),"Categoria fora da lista",IF(INDEX('Configuração'!$C$12:$C$41,MATCH($C588,'Configuração'!$B$12:$B$41,0))&lt;&gt;$E588,"Tipo diferente do da categoria",IF(YEAR($A588)&lt;&gt;AnoPlanilha,"Fora do ano da planilha","OK")))))))))))</f>
        <v/>
      </c>
      <c r="H588" s="25">
        <f>IF(COUNTA($A588:$F588)=0,"",COUNTA($A588:$F588))</f>
        <v/>
      </c>
    </row>
    <row r="589">
      <c r="A589" s="24" t="n"/>
      <c r="B589" s="18" t="n"/>
      <c r="C589" s="18" t="n"/>
      <c r="D589" s="18" t="n"/>
      <c r="E589" s="19" t="n"/>
      <c r="F589" s="14" t="n"/>
      <c r="G589" s="20">
        <f>IF(COUNTA($A589:$F589)=0,"",IF($A589="","Falta a data",IF(NOT(ISNUMBER($A589)),"Data inválida: use 25/10/2026",IF($F589="","Falta o valor",IF(NOT(ISNUMBER($F589)),"Valor inválido: só números",IF($F589&lt;0,"Valor negativo: lance sem sinal e escolha o tipo",IF($E589="","Falta o tipo",IF($C589="","Sem categoria",IF(ISNA(MATCH($C589,'Configuração'!$B$12:$B$41,0)),"Categoria fora da lista",IF(INDEX('Configuração'!$C$12:$C$41,MATCH($C589,'Configuração'!$B$12:$B$41,0))&lt;&gt;$E589,"Tipo diferente do da categoria",IF(YEAR($A589)&lt;&gt;AnoPlanilha,"Fora do ano da planilha","OK")))))))))))</f>
        <v/>
      </c>
      <c r="H589" s="25">
        <f>IF(COUNTA($A589:$F589)=0,"",COUNTA($A589:$F589))</f>
        <v/>
      </c>
    </row>
    <row r="590">
      <c r="A590" s="24" t="n"/>
      <c r="B590" s="18" t="n"/>
      <c r="C590" s="18" t="n"/>
      <c r="D590" s="18" t="n"/>
      <c r="E590" s="19" t="n"/>
      <c r="F590" s="14" t="n"/>
      <c r="G590" s="20">
        <f>IF(COUNTA($A590:$F590)=0,"",IF($A590="","Falta a data",IF(NOT(ISNUMBER($A590)),"Data inválida: use 25/10/2026",IF($F590="","Falta o valor",IF(NOT(ISNUMBER($F590)),"Valor inválido: só números",IF($F590&lt;0,"Valor negativo: lance sem sinal e escolha o tipo",IF($E590="","Falta o tipo",IF($C590="","Sem categoria",IF(ISNA(MATCH($C590,'Configuração'!$B$12:$B$41,0)),"Categoria fora da lista",IF(INDEX('Configuração'!$C$12:$C$41,MATCH($C590,'Configuração'!$B$12:$B$41,0))&lt;&gt;$E590,"Tipo diferente do da categoria",IF(YEAR($A590)&lt;&gt;AnoPlanilha,"Fora do ano da planilha","OK")))))))))))</f>
        <v/>
      </c>
      <c r="H590" s="25">
        <f>IF(COUNTA($A590:$F590)=0,"",COUNTA($A590:$F590))</f>
        <v/>
      </c>
    </row>
    <row r="591">
      <c r="A591" s="24" t="n"/>
      <c r="B591" s="18" t="n"/>
      <c r="C591" s="18" t="n"/>
      <c r="D591" s="18" t="n"/>
      <c r="E591" s="19" t="n"/>
      <c r="F591" s="14" t="n"/>
      <c r="G591" s="20">
        <f>IF(COUNTA($A591:$F591)=0,"",IF($A591="","Falta a data",IF(NOT(ISNUMBER($A591)),"Data inválida: use 25/10/2026",IF($F591="","Falta o valor",IF(NOT(ISNUMBER($F591)),"Valor inválido: só números",IF($F591&lt;0,"Valor negativo: lance sem sinal e escolha o tipo",IF($E591="","Falta o tipo",IF($C591="","Sem categoria",IF(ISNA(MATCH($C591,'Configuração'!$B$12:$B$41,0)),"Categoria fora da lista",IF(INDEX('Configuração'!$C$12:$C$41,MATCH($C591,'Configuração'!$B$12:$B$41,0))&lt;&gt;$E591,"Tipo diferente do da categoria",IF(YEAR($A591)&lt;&gt;AnoPlanilha,"Fora do ano da planilha","OK")))))))))))</f>
        <v/>
      </c>
      <c r="H591" s="25">
        <f>IF(COUNTA($A591:$F591)=0,"",COUNTA($A591:$F591))</f>
        <v/>
      </c>
    </row>
    <row r="592">
      <c r="A592" s="24" t="n"/>
      <c r="B592" s="18" t="n"/>
      <c r="C592" s="18" t="n"/>
      <c r="D592" s="18" t="n"/>
      <c r="E592" s="19" t="n"/>
      <c r="F592" s="14" t="n"/>
      <c r="G592" s="20">
        <f>IF(COUNTA($A592:$F592)=0,"",IF($A592="","Falta a data",IF(NOT(ISNUMBER($A592)),"Data inválida: use 25/10/2026",IF($F592="","Falta o valor",IF(NOT(ISNUMBER($F592)),"Valor inválido: só números",IF($F592&lt;0,"Valor negativo: lance sem sinal e escolha o tipo",IF($E592="","Falta o tipo",IF($C592="","Sem categoria",IF(ISNA(MATCH($C592,'Configuração'!$B$12:$B$41,0)),"Categoria fora da lista",IF(INDEX('Configuração'!$C$12:$C$41,MATCH($C592,'Configuração'!$B$12:$B$41,0))&lt;&gt;$E592,"Tipo diferente do da categoria",IF(YEAR($A592)&lt;&gt;AnoPlanilha,"Fora do ano da planilha","OK")))))))))))</f>
        <v/>
      </c>
      <c r="H592" s="25">
        <f>IF(COUNTA($A592:$F592)=0,"",COUNTA($A592:$F592))</f>
        <v/>
      </c>
    </row>
    <row r="593">
      <c r="A593" s="24" t="n"/>
      <c r="B593" s="18" t="n"/>
      <c r="C593" s="18" t="n"/>
      <c r="D593" s="18" t="n"/>
      <c r="E593" s="19" t="n"/>
      <c r="F593" s="14" t="n"/>
      <c r="G593" s="20">
        <f>IF(COUNTA($A593:$F593)=0,"",IF($A593="","Falta a data",IF(NOT(ISNUMBER($A593)),"Data inválida: use 25/10/2026",IF($F593="","Falta o valor",IF(NOT(ISNUMBER($F593)),"Valor inválido: só números",IF($F593&lt;0,"Valor negativo: lance sem sinal e escolha o tipo",IF($E593="","Falta o tipo",IF($C593="","Sem categoria",IF(ISNA(MATCH($C593,'Configuração'!$B$12:$B$41,0)),"Categoria fora da lista",IF(INDEX('Configuração'!$C$12:$C$41,MATCH($C593,'Configuração'!$B$12:$B$41,0))&lt;&gt;$E593,"Tipo diferente do da categoria",IF(YEAR($A593)&lt;&gt;AnoPlanilha,"Fora do ano da planilha","OK")))))))))))</f>
        <v/>
      </c>
      <c r="H593" s="25">
        <f>IF(COUNTA($A593:$F593)=0,"",COUNTA($A593:$F593))</f>
        <v/>
      </c>
    </row>
    <row r="594">
      <c r="A594" s="24" t="n"/>
      <c r="B594" s="18" t="n"/>
      <c r="C594" s="18" t="n"/>
      <c r="D594" s="18" t="n"/>
      <c r="E594" s="19" t="n"/>
      <c r="F594" s="14" t="n"/>
      <c r="G594" s="20">
        <f>IF(COUNTA($A594:$F594)=0,"",IF($A594="","Falta a data",IF(NOT(ISNUMBER($A594)),"Data inválida: use 25/10/2026",IF($F594="","Falta o valor",IF(NOT(ISNUMBER($F594)),"Valor inválido: só números",IF($F594&lt;0,"Valor negativo: lance sem sinal e escolha o tipo",IF($E594="","Falta o tipo",IF($C594="","Sem categoria",IF(ISNA(MATCH($C594,'Configuração'!$B$12:$B$41,0)),"Categoria fora da lista",IF(INDEX('Configuração'!$C$12:$C$41,MATCH($C594,'Configuração'!$B$12:$B$41,0))&lt;&gt;$E594,"Tipo diferente do da categoria",IF(YEAR($A594)&lt;&gt;AnoPlanilha,"Fora do ano da planilha","OK")))))))))))</f>
        <v/>
      </c>
      <c r="H594" s="25">
        <f>IF(COUNTA($A594:$F594)=0,"",COUNTA($A594:$F594))</f>
        <v/>
      </c>
    </row>
    <row r="595">
      <c r="A595" s="24" t="n"/>
      <c r="B595" s="18" t="n"/>
      <c r="C595" s="18" t="n"/>
      <c r="D595" s="18" t="n"/>
      <c r="E595" s="19" t="n"/>
      <c r="F595" s="14" t="n"/>
      <c r="G595" s="20">
        <f>IF(COUNTA($A595:$F595)=0,"",IF($A595="","Falta a data",IF(NOT(ISNUMBER($A595)),"Data inválida: use 25/10/2026",IF($F595="","Falta o valor",IF(NOT(ISNUMBER($F595)),"Valor inválido: só números",IF($F595&lt;0,"Valor negativo: lance sem sinal e escolha o tipo",IF($E595="","Falta o tipo",IF($C595="","Sem categoria",IF(ISNA(MATCH($C595,'Configuração'!$B$12:$B$41,0)),"Categoria fora da lista",IF(INDEX('Configuração'!$C$12:$C$41,MATCH($C595,'Configuração'!$B$12:$B$41,0))&lt;&gt;$E595,"Tipo diferente do da categoria",IF(YEAR($A595)&lt;&gt;AnoPlanilha,"Fora do ano da planilha","OK")))))))))))</f>
        <v/>
      </c>
      <c r="H595" s="25">
        <f>IF(COUNTA($A595:$F595)=0,"",COUNTA($A595:$F595))</f>
        <v/>
      </c>
    </row>
    <row r="596">
      <c r="A596" s="24" t="n"/>
      <c r="B596" s="18" t="n"/>
      <c r="C596" s="18" t="n"/>
      <c r="D596" s="18" t="n"/>
      <c r="E596" s="19" t="n"/>
      <c r="F596" s="14" t="n"/>
      <c r="G596" s="20">
        <f>IF(COUNTA($A596:$F596)=0,"",IF($A596="","Falta a data",IF(NOT(ISNUMBER($A596)),"Data inválida: use 25/10/2026",IF($F596="","Falta o valor",IF(NOT(ISNUMBER($F596)),"Valor inválido: só números",IF($F596&lt;0,"Valor negativo: lance sem sinal e escolha o tipo",IF($E596="","Falta o tipo",IF($C596="","Sem categoria",IF(ISNA(MATCH($C596,'Configuração'!$B$12:$B$41,0)),"Categoria fora da lista",IF(INDEX('Configuração'!$C$12:$C$41,MATCH($C596,'Configuração'!$B$12:$B$41,0))&lt;&gt;$E596,"Tipo diferente do da categoria",IF(YEAR($A596)&lt;&gt;AnoPlanilha,"Fora do ano da planilha","OK")))))))))))</f>
        <v/>
      </c>
      <c r="H596" s="25">
        <f>IF(COUNTA($A596:$F596)=0,"",COUNTA($A596:$F596))</f>
        <v/>
      </c>
    </row>
    <row r="597">
      <c r="A597" s="24" t="n"/>
      <c r="B597" s="18" t="n"/>
      <c r="C597" s="18" t="n"/>
      <c r="D597" s="18" t="n"/>
      <c r="E597" s="19" t="n"/>
      <c r="F597" s="14" t="n"/>
      <c r="G597" s="20">
        <f>IF(COUNTA($A597:$F597)=0,"",IF($A597="","Falta a data",IF(NOT(ISNUMBER($A597)),"Data inválida: use 25/10/2026",IF($F597="","Falta o valor",IF(NOT(ISNUMBER($F597)),"Valor inválido: só números",IF($F597&lt;0,"Valor negativo: lance sem sinal e escolha o tipo",IF($E597="","Falta o tipo",IF($C597="","Sem categoria",IF(ISNA(MATCH($C597,'Configuração'!$B$12:$B$41,0)),"Categoria fora da lista",IF(INDEX('Configuração'!$C$12:$C$41,MATCH($C597,'Configuração'!$B$12:$B$41,0))&lt;&gt;$E597,"Tipo diferente do da categoria",IF(YEAR($A597)&lt;&gt;AnoPlanilha,"Fora do ano da planilha","OK")))))))))))</f>
        <v/>
      </c>
      <c r="H597" s="25">
        <f>IF(COUNTA($A597:$F597)=0,"",COUNTA($A597:$F597))</f>
        <v/>
      </c>
    </row>
    <row r="598">
      <c r="A598" s="24" t="n"/>
      <c r="B598" s="18" t="n"/>
      <c r="C598" s="18" t="n"/>
      <c r="D598" s="18" t="n"/>
      <c r="E598" s="19" t="n"/>
      <c r="F598" s="14" t="n"/>
      <c r="G598" s="20">
        <f>IF(COUNTA($A598:$F598)=0,"",IF($A598="","Falta a data",IF(NOT(ISNUMBER($A598)),"Data inválida: use 25/10/2026",IF($F598="","Falta o valor",IF(NOT(ISNUMBER($F598)),"Valor inválido: só números",IF($F598&lt;0,"Valor negativo: lance sem sinal e escolha o tipo",IF($E598="","Falta o tipo",IF($C598="","Sem categoria",IF(ISNA(MATCH($C598,'Configuração'!$B$12:$B$41,0)),"Categoria fora da lista",IF(INDEX('Configuração'!$C$12:$C$41,MATCH($C598,'Configuração'!$B$12:$B$41,0))&lt;&gt;$E598,"Tipo diferente do da categoria",IF(YEAR($A598)&lt;&gt;AnoPlanilha,"Fora do ano da planilha","OK")))))))))))</f>
        <v/>
      </c>
      <c r="H598" s="25">
        <f>IF(COUNTA($A598:$F598)=0,"",COUNTA($A598:$F598))</f>
        <v/>
      </c>
    </row>
    <row r="599">
      <c r="A599" s="24" t="n"/>
      <c r="B599" s="18" t="n"/>
      <c r="C599" s="18" t="n"/>
      <c r="D599" s="18" t="n"/>
      <c r="E599" s="19" t="n"/>
      <c r="F599" s="14" t="n"/>
      <c r="G599" s="20">
        <f>IF(COUNTA($A599:$F599)=0,"",IF($A599="","Falta a data",IF(NOT(ISNUMBER($A599)),"Data inválida: use 25/10/2026",IF($F599="","Falta o valor",IF(NOT(ISNUMBER($F599)),"Valor inválido: só números",IF($F599&lt;0,"Valor negativo: lance sem sinal e escolha o tipo",IF($E599="","Falta o tipo",IF($C599="","Sem categoria",IF(ISNA(MATCH($C599,'Configuração'!$B$12:$B$41,0)),"Categoria fora da lista",IF(INDEX('Configuração'!$C$12:$C$41,MATCH($C599,'Configuração'!$B$12:$B$41,0))&lt;&gt;$E599,"Tipo diferente do da categoria",IF(YEAR($A599)&lt;&gt;AnoPlanilha,"Fora do ano da planilha","OK")))))))))))</f>
        <v/>
      </c>
      <c r="H599" s="25">
        <f>IF(COUNTA($A599:$F599)=0,"",COUNTA($A599:$F599))</f>
        <v/>
      </c>
    </row>
    <row r="600">
      <c r="A600" s="24" t="n"/>
      <c r="B600" s="18" t="n"/>
      <c r="C600" s="18" t="n"/>
      <c r="D600" s="18" t="n"/>
      <c r="E600" s="19" t="n"/>
      <c r="F600" s="14" t="n"/>
      <c r="G600" s="20">
        <f>IF(COUNTA($A600:$F600)=0,"",IF($A600="","Falta a data",IF(NOT(ISNUMBER($A600)),"Data inválida: use 25/10/2026",IF($F600="","Falta o valor",IF(NOT(ISNUMBER($F600)),"Valor inválido: só números",IF($F600&lt;0,"Valor negativo: lance sem sinal e escolha o tipo",IF($E600="","Falta o tipo",IF($C600="","Sem categoria",IF(ISNA(MATCH($C600,'Configuração'!$B$12:$B$41,0)),"Categoria fora da lista",IF(INDEX('Configuração'!$C$12:$C$41,MATCH($C600,'Configuração'!$B$12:$B$41,0))&lt;&gt;$E600,"Tipo diferente do da categoria",IF(YEAR($A600)&lt;&gt;AnoPlanilha,"Fora do ano da planilha","OK")))))))))))</f>
        <v/>
      </c>
      <c r="H600" s="25">
        <f>IF(COUNTA($A600:$F600)=0,"",COUNTA($A600:$F600))</f>
        <v/>
      </c>
    </row>
    <row r="601">
      <c r="A601" s="24" t="n"/>
      <c r="B601" s="18" t="n"/>
      <c r="C601" s="18" t="n"/>
      <c r="D601" s="18" t="n"/>
      <c r="E601" s="19" t="n"/>
      <c r="F601" s="14" t="n"/>
      <c r="G601" s="20">
        <f>IF(COUNTA($A601:$F601)=0,"",IF($A601="","Falta a data",IF(NOT(ISNUMBER($A601)),"Data inválida: use 25/10/2026",IF($F601="","Falta o valor",IF(NOT(ISNUMBER($F601)),"Valor inválido: só números",IF($F601&lt;0,"Valor negativo: lance sem sinal e escolha o tipo",IF($E601="","Falta o tipo",IF($C601="","Sem categoria",IF(ISNA(MATCH($C601,'Configuração'!$B$12:$B$41,0)),"Categoria fora da lista",IF(INDEX('Configuração'!$C$12:$C$41,MATCH($C601,'Configuração'!$B$12:$B$41,0))&lt;&gt;$E601,"Tipo diferente do da categoria",IF(YEAR($A601)&lt;&gt;AnoPlanilha,"Fora do ano da planilha","OK")))))))))))</f>
        <v/>
      </c>
      <c r="H601" s="25">
        <f>IF(COUNTA($A601:$F601)=0,"",COUNTA($A601:$F601))</f>
        <v/>
      </c>
    </row>
    <row r="602">
      <c r="A602" s="24" t="n"/>
      <c r="B602" s="18" t="n"/>
      <c r="C602" s="18" t="n"/>
      <c r="D602" s="18" t="n"/>
      <c r="E602" s="19" t="n"/>
      <c r="F602" s="14" t="n"/>
      <c r="G602" s="20">
        <f>IF(COUNTA($A602:$F602)=0,"",IF($A602="","Falta a data",IF(NOT(ISNUMBER($A602)),"Data inválida: use 25/10/2026",IF($F602="","Falta o valor",IF(NOT(ISNUMBER($F602)),"Valor inválido: só números",IF($F602&lt;0,"Valor negativo: lance sem sinal e escolha o tipo",IF($E602="","Falta o tipo",IF($C602="","Sem categoria",IF(ISNA(MATCH($C602,'Configuração'!$B$12:$B$41,0)),"Categoria fora da lista",IF(INDEX('Configuração'!$C$12:$C$41,MATCH($C602,'Configuração'!$B$12:$B$41,0))&lt;&gt;$E602,"Tipo diferente do da categoria",IF(YEAR($A602)&lt;&gt;AnoPlanilha,"Fora do ano da planilha","OK")))))))))))</f>
        <v/>
      </c>
      <c r="H602" s="25">
        <f>IF(COUNTA($A602:$F602)=0,"",COUNTA($A602:$F602))</f>
        <v/>
      </c>
    </row>
    <row r="603">
      <c r="A603" s="24" t="n"/>
      <c r="B603" s="18" t="n"/>
      <c r="C603" s="18" t="n"/>
      <c r="D603" s="18" t="n"/>
      <c r="E603" s="19" t="n"/>
      <c r="F603" s="14" t="n"/>
      <c r="G603" s="20">
        <f>IF(COUNTA($A603:$F603)=0,"",IF($A603="","Falta a data",IF(NOT(ISNUMBER($A603)),"Data inválida: use 25/10/2026",IF($F603="","Falta o valor",IF(NOT(ISNUMBER($F603)),"Valor inválido: só números",IF($F603&lt;0,"Valor negativo: lance sem sinal e escolha o tipo",IF($E603="","Falta o tipo",IF($C603="","Sem categoria",IF(ISNA(MATCH($C603,'Configuração'!$B$12:$B$41,0)),"Categoria fora da lista",IF(INDEX('Configuração'!$C$12:$C$41,MATCH($C603,'Configuração'!$B$12:$B$41,0))&lt;&gt;$E603,"Tipo diferente do da categoria",IF(YEAR($A603)&lt;&gt;AnoPlanilha,"Fora do ano da planilha","OK")))))))))))</f>
        <v/>
      </c>
      <c r="H603" s="25">
        <f>IF(COUNTA($A603:$F603)=0,"",COUNTA($A603:$F603))</f>
        <v/>
      </c>
    </row>
    <row r="604">
      <c r="A604" s="24" t="n"/>
      <c r="B604" s="18" t="n"/>
      <c r="C604" s="18" t="n"/>
      <c r="D604" s="18" t="n"/>
      <c r="E604" s="19" t="n"/>
      <c r="F604" s="14" t="n"/>
      <c r="G604" s="20">
        <f>IF(COUNTA($A604:$F604)=0,"",IF($A604="","Falta a data",IF(NOT(ISNUMBER($A604)),"Data inválida: use 25/10/2026",IF($F604="","Falta o valor",IF(NOT(ISNUMBER($F604)),"Valor inválido: só números",IF($F604&lt;0,"Valor negativo: lance sem sinal e escolha o tipo",IF($E604="","Falta o tipo",IF($C604="","Sem categoria",IF(ISNA(MATCH($C604,'Configuração'!$B$12:$B$41,0)),"Categoria fora da lista",IF(INDEX('Configuração'!$C$12:$C$41,MATCH($C604,'Configuração'!$B$12:$B$41,0))&lt;&gt;$E604,"Tipo diferente do da categoria",IF(YEAR($A604)&lt;&gt;AnoPlanilha,"Fora do ano da planilha","OK")))))))))))</f>
        <v/>
      </c>
      <c r="H604" s="25">
        <f>IF(COUNTA($A604:$F604)=0,"",COUNTA($A604:$F604))</f>
        <v/>
      </c>
    </row>
    <row r="605">
      <c r="A605" s="24" t="n"/>
      <c r="B605" s="18" t="n"/>
      <c r="C605" s="18" t="n"/>
      <c r="D605" s="18" t="n"/>
      <c r="E605" s="19" t="n"/>
      <c r="F605" s="14" t="n"/>
      <c r="G605" s="20">
        <f>IF(COUNTA($A605:$F605)=0,"",IF($A605="","Falta a data",IF(NOT(ISNUMBER($A605)),"Data inválida: use 25/10/2026",IF($F605="","Falta o valor",IF(NOT(ISNUMBER($F605)),"Valor inválido: só números",IF($F605&lt;0,"Valor negativo: lance sem sinal e escolha o tipo",IF($E605="","Falta o tipo",IF($C605="","Sem categoria",IF(ISNA(MATCH($C605,'Configuração'!$B$12:$B$41,0)),"Categoria fora da lista",IF(INDEX('Configuração'!$C$12:$C$41,MATCH($C605,'Configuração'!$B$12:$B$41,0))&lt;&gt;$E605,"Tipo diferente do da categoria",IF(YEAR($A605)&lt;&gt;AnoPlanilha,"Fora do ano da planilha","OK")))))))))))</f>
        <v/>
      </c>
      <c r="H605" s="25">
        <f>IF(COUNTA($A605:$F605)=0,"",COUNTA($A605:$F605))</f>
        <v/>
      </c>
    </row>
    <row r="606">
      <c r="A606" s="24" t="n"/>
      <c r="B606" s="18" t="n"/>
      <c r="C606" s="18" t="n"/>
      <c r="D606" s="18" t="n"/>
      <c r="E606" s="19" t="n"/>
      <c r="F606" s="14" t="n"/>
      <c r="G606" s="20">
        <f>IF(COUNTA($A606:$F606)=0,"",IF($A606="","Falta a data",IF(NOT(ISNUMBER($A606)),"Data inválida: use 25/10/2026",IF($F606="","Falta o valor",IF(NOT(ISNUMBER($F606)),"Valor inválido: só números",IF($F606&lt;0,"Valor negativo: lance sem sinal e escolha o tipo",IF($E606="","Falta o tipo",IF($C606="","Sem categoria",IF(ISNA(MATCH($C606,'Configuração'!$B$12:$B$41,0)),"Categoria fora da lista",IF(INDEX('Configuração'!$C$12:$C$41,MATCH($C606,'Configuração'!$B$12:$B$41,0))&lt;&gt;$E606,"Tipo diferente do da categoria",IF(YEAR($A606)&lt;&gt;AnoPlanilha,"Fora do ano da planilha","OK")))))))))))</f>
        <v/>
      </c>
      <c r="H606" s="25">
        <f>IF(COUNTA($A606:$F606)=0,"",COUNTA($A606:$F606))</f>
        <v/>
      </c>
    </row>
    <row r="607">
      <c r="A607" s="24" t="n"/>
      <c r="B607" s="18" t="n"/>
      <c r="C607" s="18" t="n"/>
      <c r="D607" s="18" t="n"/>
      <c r="E607" s="19" t="n"/>
      <c r="F607" s="14" t="n"/>
      <c r="G607" s="20">
        <f>IF(COUNTA($A607:$F607)=0,"",IF($A607="","Falta a data",IF(NOT(ISNUMBER($A607)),"Data inválida: use 25/10/2026",IF($F607="","Falta o valor",IF(NOT(ISNUMBER($F607)),"Valor inválido: só números",IF($F607&lt;0,"Valor negativo: lance sem sinal e escolha o tipo",IF($E607="","Falta o tipo",IF($C607="","Sem categoria",IF(ISNA(MATCH($C607,'Configuração'!$B$12:$B$41,0)),"Categoria fora da lista",IF(INDEX('Configuração'!$C$12:$C$41,MATCH($C607,'Configuração'!$B$12:$B$41,0))&lt;&gt;$E607,"Tipo diferente do da categoria",IF(YEAR($A607)&lt;&gt;AnoPlanilha,"Fora do ano da planilha","OK")))))))))))</f>
        <v/>
      </c>
      <c r="H607" s="25">
        <f>IF(COUNTA($A607:$F607)=0,"",COUNTA($A607:$F607))</f>
        <v/>
      </c>
    </row>
    <row r="608">
      <c r="A608" s="24" t="n"/>
      <c r="B608" s="18" t="n"/>
      <c r="C608" s="18" t="n"/>
      <c r="D608" s="18" t="n"/>
      <c r="E608" s="19" t="n"/>
      <c r="F608" s="14" t="n"/>
      <c r="G608" s="20">
        <f>IF(COUNTA($A608:$F608)=0,"",IF($A608="","Falta a data",IF(NOT(ISNUMBER($A608)),"Data inválida: use 25/10/2026",IF($F608="","Falta o valor",IF(NOT(ISNUMBER($F608)),"Valor inválido: só números",IF($F608&lt;0,"Valor negativo: lance sem sinal e escolha o tipo",IF($E608="","Falta o tipo",IF($C608="","Sem categoria",IF(ISNA(MATCH($C608,'Configuração'!$B$12:$B$41,0)),"Categoria fora da lista",IF(INDEX('Configuração'!$C$12:$C$41,MATCH($C608,'Configuração'!$B$12:$B$41,0))&lt;&gt;$E608,"Tipo diferente do da categoria",IF(YEAR($A608)&lt;&gt;AnoPlanilha,"Fora do ano da planilha","OK")))))))))))</f>
        <v/>
      </c>
      <c r="H608" s="25">
        <f>IF(COUNTA($A608:$F608)=0,"",COUNTA($A608:$F608))</f>
        <v/>
      </c>
    </row>
    <row r="609">
      <c r="A609" s="24" t="n"/>
      <c r="B609" s="18" t="n"/>
      <c r="C609" s="18" t="n"/>
      <c r="D609" s="18" t="n"/>
      <c r="E609" s="19" t="n"/>
      <c r="F609" s="14" t="n"/>
      <c r="G609" s="20">
        <f>IF(COUNTA($A609:$F609)=0,"",IF($A609="","Falta a data",IF(NOT(ISNUMBER($A609)),"Data inválida: use 25/10/2026",IF($F609="","Falta o valor",IF(NOT(ISNUMBER($F609)),"Valor inválido: só números",IF($F609&lt;0,"Valor negativo: lance sem sinal e escolha o tipo",IF($E609="","Falta o tipo",IF($C609="","Sem categoria",IF(ISNA(MATCH($C609,'Configuração'!$B$12:$B$41,0)),"Categoria fora da lista",IF(INDEX('Configuração'!$C$12:$C$41,MATCH($C609,'Configuração'!$B$12:$B$41,0))&lt;&gt;$E609,"Tipo diferente do da categoria",IF(YEAR($A609)&lt;&gt;AnoPlanilha,"Fora do ano da planilha","OK")))))))))))</f>
        <v/>
      </c>
      <c r="H609" s="25">
        <f>IF(COUNTA($A609:$F609)=0,"",COUNTA($A609:$F609))</f>
        <v/>
      </c>
    </row>
    <row r="610">
      <c r="A610" s="24" t="n"/>
      <c r="B610" s="18" t="n"/>
      <c r="C610" s="18" t="n"/>
      <c r="D610" s="18" t="n"/>
      <c r="E610" s="19" t="n"/>
      <c r="F610" s="14" t="n"/>
      <c r="G610" s="20">
        <f>IF(COUNTA($A610:$F610)=0,"",IF($A610="","Falta a data",IF(NOT(ISNUMBER($A610)),"Data inválida: use 25/10/2026",IF($F610="","Falta o valor",IF(NOT(ISNUMBER($F610)),"Valor inválido: só números",IF($F610&lt;0,"Valor negativo: lance sem sinal e escolha o tipo",IF($E610="","Falta o tipo",IF($C610="","Sem categoria",IF(ISNA(MATCH($C610,'Configuração'!$B$12:$B$41,0)),"Categoria fora da lista",IF(INDEX('Configuração'!$C$12:$C$41,MATCH($C610,'Configuração'!$B$12:$B$41,0))&lt;&gt;$E610,"Tipo diferente do da categoria",IF(YEAR($A610)&lt;&gt;AnoPlanilha,"Fora do ano da planilha","OK")))))))))))</f>
        <v/>
      </c>
      <c r="H610" s="25">
        <f>IF(COUNTA($A610:$F610)=0,"",COUNTA($A610:$F610))</f>
        <v/>
      </c>
    </row>
    <row r="611">
      <c r="A611" s="24" t="n"/>
      <c r="B611" s="18" t="n"/>
      <c r="C611" s="18" t="n"/>
      <c r="D611" s="18" t="n"/>
      <c r="E611" s="19" t="n"/>
      <c r="F611" s="14" t="n"/>
      <c r="G611" s="20">
        <f>IF(COUNTA($A611:$F611)=0,"",IF($A611="","Falta a data",IF(NOT(ISNUMBER($A611)),"Data inválida: use 25/10/2026",IF($F611="","Falta o valor",IF(NOT(ISNUMBER($F611)),"Valor inválido: só números",IF($F611&lt;0,"Valor negativo: lance sem sinal e escolha o tipo",IF($E611="","Falta o tipo",IF($C611="","Sem categoria",IF(ISNA(MATCH($C611,'Configuração'!$B$12:$B$41,0)),"Categoria fora da lista",IF(INDEX('Configuração'!$C$12:$C$41,MATCH($C611,'Configuração'!$B$12:$B$41,0))&lt;&gt;$E611,"Tipo diferente do da categoria",IF(YEAR($A611)&lt;&gt;AnoPlanilha,"Fora do ano da planilha","OK")))))))))))</f>
        <v/>
      </c>
      <c r="H611" s="25">
        <f>IF(COUNTA($A611:$F611)=0,"",COUNTA($A611:$F611))</f>
        <v/>
      </c>
    </row>
    <row r="612">
      <c r="A612" s="24" t="n"/>
      <c r="B612" s="18" t="n"/>
      <c r="C612" s="18" t="n"/>
      <c r="D612" s="18" t="n"/>
      <c r="E612" s="19" t="n"/>
      <c r="F612" s="14" t="n"/>
      <c r="G612" s="20">
        <f>IF(COUNTA($A612:$F612)=0,"",IF($A612="","Falta a data",IF(NOT(ISNUMBER($A612)),"Data inválida: use 25/10/2026",IF($F612="","Falta o valor",IF(NOT(ISNUMBER($F612)),"Valor inválido: só números",IF($F612&lt;0,"Valor negativo: lance sem sinal e escolha o tipo",IF($E612="","Falta o tipo",IF($C612="","Sem categoria",IF(ISNA(MATCH($C612,'Configuração'!$B$12:$B$41,0)),"Categoria fora da lista",IF(INDEX('Configuração'!$C$12:$C$41,MATCH($C612,'Configuração'!$B$12:$B$41,0))&lt;&gt;$E612,"Tipo diferente do da categoria",IF(YEAR($A612)&lt;&gt;AnoPlanilha,"Fora do ano da planilha","OK")))))))))))</f>
        <v/>
      </c>
      <c r="H612" s="25">
        <f>IF(COUNTA($A612:$F612)=0,"",COUNTA($A612:$F612))</f>
        <v/>
      </c>
    </row>
    <row r="613">
      <c r="A613" s="24" t="n"/>
      <c r="B613" s="18" t="n"/>
      <c r="C613" s="18" t="n"/>
      <c r="D613" s="18" t="n"/>
      <c r="E613" s="19" t="n"/>
      <c r="F613" s="14" t="n"/>
      <c r="G613" s="20">
        <f>IF(COUNTA($A613:$F613)=0,"",IF($A613="","Falta a data",IF(NOT(ISNUMBER($A613)),"Data inválida: use 25/10/2026",IF($F613="","Falta o valor",IF(NOT(ISNUMBER($F613)),"Valor inválido: só números",IF($F613&lt;0,"Valor negativo: lance sem sinal e escolha o tipo",IF($E613="","Falta o tipo",IF($C613="","Sem categoria",IF(ISNA(MATCH($C613,'Configuração'!$B$12:$B$41,0)),"Categoria fora da lista",IF(INDEX('Configuração'!$C$12:$C$41,MATCH($C613,'Configuração'!$B$12:$B$41,0))&lt;&gt;$E613,"Tipo diferente do da categoria",IF(YEAR($A613)&lt;&gt;AnoPlanilha,"Fora do ano da planilha","OK")))))))))))</f>
        <v/>
      </c>
      <c r="H613" s="25">
        <f>IF(COUNTA($A613:$F613)=0,"",COUNTA($A613:$F613))</f>
        <v/>
      </c>
    </row>
    <row r="614">
      <c r="A614" s="24" t="n"/>
      <c r="B614" s="18" t="n"/>
      <c r="C614" s="18" t="n"/>
      <c r="D614" s="18" t="n"/>
      <c r="E614" s="19" t="n"/>
      <c r="F614" s="14" t="n"/>
      <c r="G614" s="20">
        <f>IF(COUNTA($A614:$F614)=0,"",IF($A614="","Falta a data",IF(NOT(ISNUMBER($A614)),"Data inválida: use 25/10/2026",IF($F614="","Falta o valor",IF(NOT(ISNUMBER($F614)),"Valor inválido: só números",IF($F614&lt;0,"Valor negativo: lance sem sinal e escolha o tipo",IF($E614="","Falta o tipo",IF($C614="","Sem categoria",IF(ISNA(MATCH($C614,'Configuração'!$B$12:$B$41,0)),"Categoria fora da lista",IF(INDEX('Configuração'!$C$12:$C$41,MATCH($C614,'Configuração'!$B$12:$B$41,0))&lt;&gt;$E614,"Tipo diferente do da categoria",IF(YEAR($A614)&lt;&gt;AnoPlanilha,"Fora do ano da planilha","OK")))))))))))</f>
        <v/>
      </c>
      <c r="H614" s="25">
        <f>IF(COUNTA($A614:$F614)=0,"",COUNTA($A614:$F614))</f>
        <v/>
      </c>
    </row>
    <row r="615">
      <c r="A615" s="24" t="n"/>
      <c r="B615" s="18" t="n"/>
      <c r="C615" s="18" t="n"/>
      <c r="D615" s="18" t="n"/>
      <c r="E615" s="19" t="n"/>
      <c r="F615" s="14" t="n"/>
      <c r="G615" s="20">
        <f>IF(COUNTA($A615:$F615)=0,"",IF($A615="","Falta a data",IF(NOT(ISNUMBER($A615)),"Data inválida: use 25/10/2026",IF($F615="","Falta o valor",IF(NOT(ISNUMBER($F615)),"Valor inválido: só números",IF($F615&lt;0,"Valor negativo: lance sem sinal e escolha o tipo",IF($E615="","Falta o tipo",IF($C615="","Sem categoria",IF(ISNA(MATCH($C615,'Configuração'!$B$12:$B$41,0)),"Categoria fora da lista",IF(INDEX('Configuração'!$C$12:$C$41,MATCH($C615,'Configuração'!$B$12:$B$41,0))&lt;&gt;$E615,"Tipo diferente do da categoria",IF(YEAR($A615)&lt;&gt;AnoPlanilha,"Fora do ano da planilha","OK")))))))))))</f>
        <v/>
      </c>
      <c r="H615" s="25">
        <f>IF(COUNTA($A615:$F615)=0,"",COUNTA($A615:$F615))</f>
        <v/>
      </c>
    </row>
    <row r="616">
      <c r="A616" s="24" t="n"/>
      <c r="B616" s="18" t="n"/>
      <c r="C616" s="18" t="n"/>
      <c r="D616" s="18" t="n"/>
      <c r="E616" s="19" t="n"/>
      <c r="F616" s="14" t="n"/>
      <c r="G616" s="20">
        <f>IF(COUNTA($A616:$F616)=0,"",IF($A616="","Falta a data",IF(NOT(ISNUMBER($A616)),"Data inválida: use 25/10/2026",IF($F616="","Falta o valor",IF(NOT(ISNUMBER($F616)),"Valor inválido: só números",IF($F616&lt;0,"Valor negativo: lance sem sinal e escolha o tipo",IF($E616="","Falta o tipo",IF($C616="","Sem categoria",IF(ISNA(MATCH($C616,'Configuração'!$B$12:$B$41,0)),"Categoria fora da lista",IF(INDEX('Configuração'!$C$12:$C$41,MATCH($C616,'Configuração'!$B$12:$B$41,0))&lt;&gt;$E616,"Tipo diferente do da categoria",IF(YEAR($A616)&lt;&gt;AnoPlanilha,"Fora do ano da planilha","OK")))))))))))</f>
        <v/>
      </c>
      <c r="H616" s="25">
        <f>IF(COUNTA($A616:$F616)=0,"",COUNTA($A616:$F616))</f>
        <v/>
      </c>
    </row>
    <row r="617">
      <c r="A617" s="24" t="n"/>
      <c r="B617" s="18" t="n"/>
      <c r="C617" s="18" t="n"/>
      <c r="D617" s="18" t="n"/>
      <c r="E617" s="19" t="n"/>
      <c r="F617" s="14" t="n"/>
      <c r="G617" s="20">
        <f>IF(COUNTA($A617:$F617)=0,"",IF($A617="","Falta a data",IF(NOT(ISNUMBER($A617)),"Data inválida: use 25/10/2026",IF($F617="","Falta o valor",IF(NOT(ISNUMBER($F617)),"Valor inválido: só números",IF($F617&lt;0,"Valor negativo: lance sem sinal e escolha o tipo",IF($E617="","Falta o tipo",IF($C617="","Sem categoria",IF(ISNA(MATCH($C617,'Configuração'!$B$12:$B$41,0)),"Categoria fora da lista",IF(INDEX('Configuração'!$C$12:$C$41,MATCH($C617,'Configuração'!$B$12:$B$41,0))&lt;&gt;$E617,"Tipo diferente do da categoria",IF(YEAR($A617)&lt;&gt;AnoPlanilha,"Fora do ano da planilha","OK")))))))))))</f>
        <v/>
      </c>
      <c r="H617" s="25">
        <f>IF(COUNTA($A617:$F617)=0,"",COUNTA($A617:$F617))</f>
        <v/>
      </c>
    </row>
    <row r="618">
      <c r="A618" s="24" t="n"/>
      <c r="B618" s="18" t="n"/>
      <c r="C618" s="18" t="n"/>
      <c r="D618" s="18" t="n"/>
      <c r="E618" s="19" t="n"/>
      <c r="F618" s="14" t="n"/>
      <c r="G618" s="20">
        <f>IF(COUNTA($A618:$F618)=0,"",IF($A618="","Falta a data",IF(NOT(ISNUMBER($A618)),"Data inválida: use 25/10/2026",IF($F618="","Falta o valor",IF(NOT(ISNUMBER($F618)),"Valor inválido: só números",IF($F618&lt;0,"Valor negativo: lance sem sinal e escolha o tipo",IF($E618="","Falta o tipo",IF($C618="","Sem categoria",IF(ISNA(MATCH($C618,'Configuração'!$B$12:$B$41,0)),"Categoria fora da lista",IF(INDEX('Configuração'!$C$12:$C$41,MATCH($C618,'Configuração'!$B$12:$B$41,0))&lt;&gt;$E618,"Tipo diferente do da categoria",IF(YEAR($A618)&lt;&gt;AnoPlanilha,"Fora do ano da planilha","OK")))))))))))</f>
        <v/>
      </c>
      <c r="H618" s="25">
        <f>IF(COUNTA($A618:$F618)=0,"",COUNTA($A618:$F618))</f>
        <v/>
      </c>
    </row>
    <row r="619">
      <c r="A619" s="24" t="n"/>
      <c r="B619" s="18" t="n"/>
      <c r="C619" s="18" t="n"/>
      <c r="D619" s="18" t="n"/>
      <c r="E619" s="19" t="n"/>
      <c r="F619" s="14" t="n"/>
      <c r="G619" s="20">
        <f>IF(COUNTA($A619:$F619)=0,"",IF($A619="","Falta a data",IF(NOT(ISNUMBER($A619)),"Data inválida: use 25/10/2026",IF($F619="","Falta o valor",IF(NOT(ISNUMBER($F619)),"Valor inválido: só números",IF($F619&lt;0,"Valor negativo: lance sem sinal e escolha o tipo",IF($E619="","Falta o tipo",IF($C619="","Sem categoria",IF(ISNA(MATCH($C619,'Configuração'!$B$12:$B$41,0)),"Categoria fora da lista",IF(INDEX('Configuração'!$C$12:$C$41,MATCH($C619,'Configuração'!$B$12:$B$41,0))&lt;&gt;$E619,"Tipo diferente do da categoria",IF(YEAR($A619)&lt;&gt;AnoPlanilha,"Fora do ano da planilha","OK")))))))))))</f>
        <v/>
      </c>
      <c r="H619" s="25">
        <f>IF(COUNTA($A619:$F619)=0,"",COUNTA($A619:$F619))</f>
        <v/>
      </c>
    </row>
    <row r="620">
      <c r="A620" s="24" t="n"/>
      <c r="B620" s="18" t="n"/>
      <c r="C620" s="18" t="n"/>
      <c r="D620" s="18" t="n"/>
      <c r="E620" s="19" t="n"/>
      <c r="F620" s="14" t="n"/>
      <c r="G620" s="20">
        <f>IF(COUNTA($A620:$F620)=0,"",IF($A620="","Falta a data",IF(NOT(ISNUMBER($A620)),"Data inválida: use 25/10/2026",IF($F620="","Falta o valor",IF(NOT(ISNUMBER($F620)),"Valor inválido: só números",IF($F620&lt;0,"Valor negativo: lance sem sinal e escolha o tipo",IF($E620="","Falta o tipo",IF($C620="","Sem categoria",IF(ISNA(MATCH($C620,'Configuração'!$B$12:$B$41,0)),"Categoria fora da lista",IF(INDEX('Configuração'!$C$12:$C$41,MATCH($C620,'Configuração'!$B$12:$B$41,0))&lt;&gt;$E620,"Tipo diferente do da categoria",IF(YEAR($A620)&lt;&gt;AnoPlanilha,"Fora do ano da planilha","OK")))))))))))</f>
        <v/>
      </c>
      <c r="H620" s="25">
        <f>IF(COUNTA($A620:$F620)=0,"",COUNTA($A620:$F620))</f>
        <v/>
      </c>
    </row>
    <row r="621">
      <c r="A621" s="24" t="n"/>
      <c r="B621" s="18" t="n"/>
      <c r="C621" s="18" t="n"/>
      <c r="D621" s="18" t="n"/>
      <c r="E621" s="19" t="n"/>
      <c r="F621" s="14" t="n"/>
      <c r="G621" s="20">
        <f>IF(COUNTA($A621:$F621)=0,"",IF($A621="","Falta a data",IF(NOT(ISNUMBER($A621)),"Data inválida: use 25/10/2026",IF($F621="","Falta o valor",IF(NOT(ISNUMBER($F621)),"Valor inválido: só números",IF($F621&lt;0,"Valor negativo: lance sem sinal e escolha o tipo",IF($E621="","Falta o tipo",IF($C621="","Sem categoria",IF(ISNA(MATCH($C621,'Configuração'!$B$12:$B$41,0)),"Categoria fora da lista",IF(INDEX('Configuração'!$C$12:$C$41,MATCH($C621,'Configuração'!$B$12:$B$41,0))&lt;&gt;$E621,"Tipo diferente do da categoria",IF(YEAR($A621)&lt;&gt;AnoPlanilha,"Fora do ano da planilha","OK")))))))))))</f>
        <v/>
      </c>
      <c r="H621" s="25">
        <f>IF(COUNTA($A621:$F621)=0,"",COUNTA($A621:$F621))</f>
        <v/>
      </c>
    </row>
    <row r="622">
      <c r="A622" s="24" t="n"/>
      <c r="B622" s="18" t="n"/>
      <c r="C622" s="18" t="n"/>
      <c r="D622" s="18" t="n"/>
      <c r="E622" s="19" t="n"/>
      <c r="F622" s="14" t="n"/>
      <c r="G622" s="20">
        <f>IF(COUNTA($A622:$F622)=0,"",IF($A622="","Falta a data",IF(NOT(ISNUMBER($A622)),"Data inválida: use 25/10/2026",IF($F622="","Falta o valor",IF(NOT(ISNUMBER($F622)),"Valor inválido: só números",IF($F622&lt;0,"Valor negativo: lance sem sinal e escolha o tipo",IF($E622="","Falta o tipo",IF($C622="","Sem categoria",IF(ISNA(MATCH($C622,'Configuração'!$B$12:$B$41,0)),"Categoria fora da lista",IF(INDEX('Configuração'!$C$12:$C$41,MATCH($C622,'Configuração'!$B$12:$B$41,0))&lt;&gt;$E622,"Tipo diferente do da categoria",IF(YEAR($A622)&lt;&gt;AnoPlanilha,"Fora do ano da planilha","OK")))))))))))</f>
        <v/>
      </c>
      <c r="H622" s="25">
        <f>IF(COUNTA($A622:$F622)=0,"",COUNTA($A622:$F622))</f>
        <v/>
      </c>
    </row>
    <row r="623">
      <c r="A623" s="24" t="n"/>
      <c r="B623" s="18" t="n"/>
      <c r="C623" s="18" t="n"/>
      <c r="D623" s="18" t="n"/>
      <c r="E623" s="19" t="n"/>
      <c r="F623" s="14" t="n"/>
      <c r="G623" s="20">
        <f>IF(COUNTA($A623:$F623)=0,"",IF($A623="","Falta a data",IF(NOT(ISNUMBER($A623)),"Data inválida: use 25/10/2026",IF($F623="","Falta o valor",IF(NOT(ISNUMBER($F623)),"Valor inválido: só números",IF($F623&lt;0,"Valor negativo: lance sem sinal e escolha o tipo",IF($E623="","Falta o tipo",IF($C623="","Sem categoria",IF(ISNA(MATCH($C623,'Configuração'!$B$12:$B$41,0)),"Categoria fora da lista",IF(INDEX('Configuração'!$C$12:$C$41,MATCH($C623,'Configuração'!$B$12:$B$41,0))&lt;&gt;$E623,"Tipo diferente do da categoria",IF(YEAR($A623)&lt;&gt;AnoPlanilha,"Fora do ano da planilha","OK")))))))))))</f>
        <v/>
      </c>
      <c r="H623" s="25">
        <f>IF(COUNTA($A623:$F623)=0,"",COUNTA($A623:$F623))</f>
        <v/>
      </c>
    </row>
    <row r="624">
      <c r="A624" s="24" t="n"/>
      <c r="B624" s="18" t="n"/>
      <c r="C624" s="18" t="n"/>
      <c r="D624" s="18" t="n"/>
      <c r="E624" s="19" t="n"/>
      <c r="F624" s="14" t="n"/>
      <c r="G624" s="20">
        <f>IF(COUNTA($A624:$F624)=0,"",IF($A624="","Falta a data",IF(NOT(ISNUMBER($A624)),"Data inválida: use 25/10/2026",IF($F624="","Falta o valor",IF(NOT(ISNUMBER($F624)),"Valor inválido: só números",IF($F624&lt;0,"Valor negativo: lance sem sinal e escolha o tipo",IF($E624="","Falta o tipo",IF($C624="","Sem categoria",IF(ISNA(MATCH($C624,'Configuração'!$B$12:$B$41,0)),"Categoria fora da lista",IF(INDEX('Configuração'!$C$12:$C$41,MATCH($C624,'Configuração'!$B$12:$B$41,0))&lt;&gt;$E624,"Tipo diferente do da categoria",IF(YEAR($A624)&lt;&gt;AnoPlanilha,"Fora do ano da planilha","OK")))))))))))</f>
        <v/>
      </c>
      <c r="H624" s="25">
        <f>IF(COUNTA($A624:$F624)=0,"",COUNTA($A624:$F624))</f>
        <v/>
      </c>
    </row>
    <row r="625">
      <c r="A625" s="24" t="n"/>
      <c r="B625" s="18" t="n"/>
      <c r="C625" s="18" t="n"/>
      <c r="D625" s="18" t="n"/>
      <c r="E625" s="19" t="n"/>
      <c r="F625" s="14" t="n"/>
      <c r="G625" s="20">
        <f>IF(COUNTA($A625:$F625)=0,"",IF($A625="","Falta a data",IF(NOT(ISNUMBER($A625)),"Data inválida: use 25/10/2026",IF($F625="","Falta o valor",IF(NOT(ISNUMBER($F625)),"Valor inválido: só números",IF($F625&lt;0,"Valor negativo: lance sem sinal e escolha o tipo",IF($E625="","Falta o tipo",IF($C625="","Sem categoria",IF(ISNA(MATCH($C625,'Configuração'!$B$12:$B$41,0)),"Categoria fora da lista",IF(INDEX('Configuração'!$C$12:$C$41,MATCH($C625,'Configuração'!$B$12:$B$41,0))&lt;&gt;$E625,"Tipo diferente do da categoria",IF(YEAR($A625)&lt;&gt;AnoPlanilha,"Fora do ano da planilha","OK")))))))))))</f>
        <v/>
      </c>
      <c r="H625" s="25">
        <f>IF(COUNTA($A625:$F625)=0,"",COUNTA($A625:$F625))</f>
        <v/>
      </c>
    </row>
    <row r="626">
      <c r="A626" s="24" t="n"/>
      <c r="B626" s="18" t="n"/>
      <c r="C626" s="18" t="n"/>
      <c r="D626" s="18" t="n"/>
      <c r="E626" s="19" t="n"/>
      <c r="F626" s="14" t="n"/>
      <c r="G626" s="20">
        <f>IF(COUNTA($A626:$F626)=0,"",IF($A626="","Falta a data",IF(NOT(ISNUMBER($A626)),"Data inválida: use 25/10/2026",IF($F626="","Falta o valor",IF(NOT(ISNUMBER($F626)),"Valor inválido: só números",IF($F626&lt;0,"Valor negativo: lance sem sinal e escolha o tipo",IF($E626="","Falta o tipo",IF($C626="","Sem categoria",IF(ISNA(MATCH($C626,'Configuração'!$B$12:$B$41,0)),"Categoria fora da lista",IF(INDEX('Configuração'!$C$12:$C$41,MATCH($C626,'Configuração'!$B$12:$B$41,0))&lt;&gt;$E626,"Tipo diferente do da categoria",IF(YEAR($A626)&lt;&gt;AnoPlanilha,"Fora do ano da planilha","OK")))))))))))</f>
        <v/>
      </c>
      <c r="H626" s="25">
        <f>IF(COUNTA($A626:$F626)=0,"",COUNTA($A626:$F626))</f>
        <v/>
      </c>
    </row>
    <row r="627">
      <c r="A627" s="24" t="n"/>
      <c r="B627" s="18" t="n"/>
      <c r="C627" s="18" t="n"/>
      <c r="D627" s="18" t="n"/>
      <c r="E627" s="19" t="n"/>
      <c r="F627" s="14" t="n"/>
      <c r="G627" s="20">
        <f>IF(COUNTA($A627:$F627)=0,"",IF($A627="","Falta a data",IF(NOT(ISNUMBER($A627)),"Data inválida: use 25/10/2026",IF($F627="","Falta o valor",IF(NOT(ISNUMBER($F627)),"Valor inválido: só números",IF($F627&lt;0,"Valor negativo: lance sem sinal e escolha o tipo",IF($E627="","Falta o tipo",IF($C627="","Sem categoria",IF(ISNA(MATCH($C627,'Configuração'!$B$12:$B$41,0)),"Categoria fora da lista",IF(INDEX('Configuração'!$C$12:$C$41,MATCH($C627,'Configuração'!$B$12:$B$41,0))&lt;&gt;$E627,"Tipo diferente do da categoria",IF(YEAR($A627)&lt;&gt;AnoPlanilha,"Fora do ano da planilha","OK")))))))))))</f>
        <v/>
      </c>
      <c r="H627" s="25">
        <f>IF(COUNTA($A627:$F627)=0,"",COUNTA($A627:$F627))</f>
        <v/>
      </c>
    </row>
    <row r="628">
      <c r="A628" s="24" t="n"/>
      <c r="B628" s="18" t="n"/>
      <c r="C628" s="18" t="n"/>
      <c r="D628" s="18" t="n"/>
      <c r="E628" s="19" t="n"/>
      <c r="F628" s="14" t="n"/>
      <c r="G628" s="20">
        <f>IF(COUNTA($A628:$F628)=0,"",IF($A628="","Falta a data",IF(NOT(ISNUMBER($A628)),"Data inválida: use 25/10/2026",IF($F628="","Falta o valor",IF(NOT(ISNUMBER($F628)),"Valor inválido: só números",IF($F628&lt;0,"Valor negativo: lance sem sinal e escolha o tipo",IF($E628="","Falta o tipo",IF($C628="","Sem categoria",IF(ISNA(MATCH($C628,'Configuração'!$B$12:$B$41,0)),"Categoria fora da lista",IF(INDEX('Configuração'!$C$12:$C$41,MATCH($C628,'Configuração'!$B$12:$B$41,0))&lt;&gt;$E628,"Tipo diferente do da categoria",IF(YEAR($A628)&lt;&gt;AnoPlanilha,"Fora do ano da planilha","OK")))))))))))</f>
        <v/>
      </c>
      <c r="H628" s="25">
        <f>IF(COUNTA($A628:$F628)=0,"",COUNTA($A628:$F628))</f>
        <v/>
      </c>
    </row>
    <row r="629">
      <c r="A629" s="24" t="n"/>
      <c r="B629" s="18" t="n"/>
      <c r="C629" s="18" t="n"/>
      <c r="D629" s="18" t="n"/>
      <c r="E629" s="19" t="n"/>
      <c r="F629" s="14" t="n"/>
      <c r="G629" s="20">
        <f>IF(COUNTA($A629:$F629)=0,"",IF($A629="","Falta a data",IF(NOT(ISNUMBER($A629)),"Data inválida: use 25/10/2026",IF($F629="","Falta o valor",IF(NOT(ISNUMBER($F629)),"Valor inválido: só números",IF($F629&lt;0,"Valor negativo: lance sem sinal e escolha o tipo",IF($E629="","Falta o tipo",IF($C629="","Sem categoria",IF(ISNA(MATCH($C629,'Configuração'!$B$12:$B$41,0)),"Categoria fora da lista",IF(INDEX('Configuração'!$C$12:$C$41,MATCH($C629,'Configuração'!$B$12:$B$41,0))&lt;&gt;$E629,"Tipo diferente do da categoria",IF(YEAR($A629)&lt;&gt;AnoPlanilha,"Fora do ano da planilha","OK")))))))))))</f>
        <v/>
      </c>
      <c r="H629" s="25">
        <f>IF(COUNTA($A629:$F629)=0,"",COUNTA($A629:$F629))</f>
        <v/>
      </c>
    </row>
    <row r="630">
      <c r="A630" s="24" t="n"/>
      <c r="B630" s="18" t="n"/>
      <c r="C630" s="18" t="n"/>
      <c r="D630" s="18" t="n"/>
      <c r="E630" s="19" t="n"/>
      <c r="F630" s="14" t="n"/>
      <c r="G630" s="20">
        <f>IF(COUNTA($A630:$F630)=0,"",IF($A630="","Falta a data",IF(NOT(ISNUMBER($A630)),"Data inválida: use 25/10/2026",IF($F630="","Falta o valor",IF(NOT(ISNUMBER($F630)),"Valor inválido: só números",IF($F630&lt;0,"Valor negativo: lance sem sinal e escolha o tipo",IF($E630="","Falta o tipo",IF($C630="","Sem categoria",IF(ISNA(MATCH($C630,'Configuração'!$B$12:$B$41,0)),"Categoria fora da lista",IF(INDEX('Configuração'!$C$12:$C$41,MATCH($C630,'Configuração'!$B$12:$B$41,0))&lt;&gt;$E630,"Tipo diferente do da categoria",IF(YEAR($A630)&lt;&gt;AnoPlanilha,"Fora do ano da planilha","OK")))))))))))</f>
        <v/>
      </c>
      <c r="H630" s="25">
        <f>IF(COUNTA($A630:$F630)=0,"",COUNTA($A630:$F630))</f>
        <v/>
      </c>
    </row>
    <row r="631">
      <c r="A631" s="24" t="n"/>
      <c r="B631" s="18" t="n"/>
      <c r="C631" s="18" t="n"/>
      <c r="D631" s="18" t="n"/>
      <c r="E631" s="19" t="n"/>
      <c r="F631" s="14" t="n"/>
      <c r="G631" s="20">
        <f>IF(COUNTA($A631:$F631)=0,"",IF($A631="","Falta a data",IF(NOT(ISNUMBER($A631)),"Data inválida: use 25/10/2026",IF($F631="","Falta o valor",IF(NOT(ISNUMBER($F631)),"Valor inválido: só números",IF($F631&lt;0,"Valor negativo: lance sem sinal e escolha o tipo",IF($E631="","Falta o tipo",IF($C631="","Sem categoria",IF(ISNA(MATCH($C631,'Configuração'!$B$12:$B$41,0)),"Categoria fora da lista",IF(INDEX('Configuração'!$C$12:$C$41,MATCH($C631,'Configuração'!$B$12:$B$41,0))&lt;&gt;$E631,"Tipo diferente do da categoria",IF(YEAR($A631)&lt;&gt;AnoPlanilha,"Fora do ano da planilha","OK")))))))))))</f>
        <v/>
      </c>
      <c r="H631" s="25">
        <f>IF(COUNTA($A631:$F631)=0,"",COUNTA($A631:$F631))</f>
        <v/>
      </c>
    </row>
    <row r="632">
      <c r="A632" s="24" t="n"/>
      <c r="B632" s="18" t="n"/>
      <c r="C632" s="18" t="n"/>
      <c r="D632" s="18" t="n"/>
      <c r="E632" s="19" t="n"/>
      <c r="F632" s="14" t="n"/>
      <c r="G632" s="20">
        <f>IF(COUNTA($A632:$F632)=0,"",IF($A632="","Falta a data",IF(NOT(ISNUMBER($A632)),"Data inválida: use 25/10/2026",IF($F632="","Falta o valor",IF(NOT(ISNUMBER($F632)),"Valor inválido: só números",IF($F632&lt;0,"Valor negativo: lance sem sinal e escolha o tipo",IF($E632="","Falta o tipo",IF($C632="","Sem categoria",IF(ISNA(MATCH($C632,'Configuração'!$B$12:$B$41,0)),"Categoria fora da lista",IF(INDEX('Configuração'!$C$12:$C$41,MATCH($C632,'Configuração'!$B$12:$B$41,0))&lt;&gt;$E632,"Tipo diferente do da categoria",IF(YEAR($A632)&lt;&gt;AnoPlanilha,"Fora do ano da planilha","OK")))))))))))</f>
        <v/>
      </c>
      <c r="H632" s="25">
        <f>IF(COUNTA($A632:$F632)=0,"",COUNTA($A632:$F632))</f>
        <v/>
      </c>
    </row>
    <row r="633">
      <c r="A633" s="24" t="n"/>
      <c r="B633" s="18" t="n"/>
      <c r="C633" s="18" t="n"/>
      <c r="D633" s="18" t="n"/>
      <c r="E633" s="19" t="n"/>
      <c r="F633" s="14" t="n"/>
      <c r="G633" s="20">
        <f>IF(COUNTA($A633:$F633)=0,"",IF($A633="","Falta a data",IF(NOT(ISNUMBER($A633)),"Data inválida: use 25/10/2026",IF($F633="","Falta o valor",IF(NOT(ISNUMBER($F633)),"Valor inválido: só números",IF($F633&lt;0,"Valor negativo: lance sem sinal e escolha o tipo",IF($E633="","Falta o tipo",IF($C633="","Sem categoria",IF(ISNA(MATCH($C633,'Configuração'!$B$12:$B$41,0)),"Categoria fora da lista",IF(INDEX('Configuração'!$C$12:$C$41,MATCH($C633,'Configuração'!$B$12:$B$41,0))&lt;&gt;$E633,"Tipo diferente do da categoria",IF(YEAR($A633)&lt;&gt;AnoPlanilha,"Fora do ano da planilha","OK")))))))))))</f>
        <v/>
      </c>
      <c r="H633" s="25">
        <f>IF(COUNTA($A633:$F633)=0,"",COUNTA($A633:$F633))</f>
        <v/>
      </c>
    </row>
    <row r="634">
      <c r="A634" s="24" t="n"/>
      <c r="B634" s="18" t="n"/>
      <c r="C634" s="18" t="n"/>
      <c r="D634" s="18" t="n"/>
      <c r="E634" s="19" t="n"/>
      <c r="F634" s="14" t="n"/>
      <c r="G634" s="20">
        <f>IF(COUNTA($A634:$F634)=0,"",IF($A634="","Falta a data",IF(NOT(ISNUMBER($A634)),"Data inválida: use 25/10/2026",IF($F634="","Falta o valor",IF(NOT(ISNUMBER($F634)),"Valor inválido: só números",IF($F634&lt;0,"Valor negativo: lance sem sinal e escolha o tipo",IF($E634="","Falta o tipo",IF($C634="","Sem categoria",IF(ISNA(MATCH($C634,'Configuração'!$B$12:$B$41,0)),"Categoria fora da lista",IF(INDEX('Configuração'!$C$12:$C$41,MATCH($C634,'Configuração'!$B$12:$B$41,0))&lt;&gt;$E634,"Tipo diferente do da categoria",IF(YEAR($A634)&lt;&gt;AnoPlanilha,"Fora do ano da planilha","OK")))))))))))</f>
        <v/>
      </c>
      <c r="H634" s="25">
        <f>IF(COUNTA($A634:$F634)=0,"",COUNTA($A634:$F634))</f>
        <v/>
      </c>
    </row>
    <row r="635">
      <c r="A635" s="24" t="n"/>
      <c r="B635" s="18" t="n"/>
      <c r="C635" s="18" t="n"/>
      <c r="D635" s="18" t="n"/>
      <c r="E635" s="19" t="n"/>
      <c r="F635" s="14" t="n"/>
      <c r="G635" s="20">
        <f>IF(COUNTA($A635:$F635)=0,"",IF($A635="","Falta a data",IF(NOT(ISNUMBER($A635)),"Data inválida: use 25/10/2026",IF($F635="","Falta o valor",IF(NOT(ISNUMBER($F635)),"Valor inválido: só números",IF($F635&lt;0,"Valor negativo: lance sem sinal e escolha o tipo",IF($E635="","Falta o tipo",IF($C635="","Sem categoria",IF(ISNA(MATCH($C635,'Configuração'!$B$12:$B$41,0)),"Categoria fora da lista",IF(INDEX('Configuração'!$C$12:$C$41,MATCH($C635,'Configuração'!$B$12:$B$41,0))&lt;&gt;$E635,"Tipo diferente do da categoria",IF(YEAR($A635)&lt;&gt;AnoPlanilha,"Fora do ano da planilha","OK")))))))))))</f>
        <v/>
      </c>
      <c r="H635" s="25">
        <f>IF(COUNTA($A635:$F635)=0,"",COUNTA($A635:$F635))</f>
        <v/>
      </c>
    </row>
    <row r="636">
      <c r="A636" s="24" t="n"/>
      <c r="B636" s="18" t="n"/>
      <c r="C636" s="18" t="n"/>
      <c r="D636" s="18" t="n"/>
      <c r="E636" s="19" t="n"/>
      <c r="F636" s="14" t="n"/>
      <c r="G636" s="20">
        <f>IF(COUNTA($A636:$F636)=0,"",IF($A636="","Falta a data",IF(NOT(ISNUMBER($A636)),"Data inválida: use 25/10/2026",IF($F636="","Falta o valor",IF(NOT(ISNUMBER($F636)),"Valor inválido: só números",IF($F636&lt;0,"Valor negativo: lance sem sinal e escolha o tipo",IF($E636="","Falta o tipo",IF($C636="","Sem categoria",IF(ISNA(MATCH($C636,'Configuração'!$B$12:$B$41,0)),"Categoria fora da lista",IF(INDEX('Configuração'!$C$12:$C$41,MATCH($C636,'Configuração'!$B$12:$B$41,0))&lt;&gt;$E636,"Tipo diferente do da categoria",IF(YEAR($A636)&lt;&gt;AnoPlanilha,"Fora do ano da planilha","OK")))))))))))</f>
        <v/>
      </c>
      <c r="H636" s="25">
        <f>IF(COUNTA($A636:$F636)=0,"",COUNTA($A636:$F636))</f>
        <v/>
      </c>
    </row>
    <row r="637">
      <c r="A637" s="24" t="n"/>
      <c r="B637" s="18" t="n"/>
      <c r="C637" s="18" t="n"/>
      <c r="D637" s="18" t="n"/>
      <c r="E637" s="19" t="n"/>
      <c r="F637" s="14" t="n"/>
      <c r="G637" s="20">
        <f>IF(COUNTA($A637:$F637)=0,"",IF($A637="","Falta a data",IF(NOT(ISNUMBER($A637)),"Data inválida: use 25/10/2026",IF($F637="","Falta o valor",IF(NOT(ISNUMBER($F637)),"Valor inválido: só números",IF($F637&lt;0,"Valor negativo: lance sem sinal e escolha o tipo",IF($E637="","Falta o tipo",IF($C637="","Sem categoria",IF(ISNA(MATCH($C637,'Configuração'!$B$12:$B$41,0)),"Categoria fora da lista",IF(INDEX('Configuração'!$C$12:$C$41,MATCH($C637,'Configuração'!$B$12:$B$41,0))&lt;&gt;$E637,"Tipo diferente do da categoria",IF(YEAR($A637)&lt;&gt;AnoPlanilha,"Fora do ano da planilha","OK")))))))))))</f>
        <v/>
      </c>
      <c r="H637" s="25">
        <f>IF(COUNTA($A637:$F637)=0,"",COUNTA($A637:$F637))</f>
        <v/>
      </c>
    </row>
    <row r="638">
      <c r="A638" s="24" t="n"/>
      <c r="B638" s="18" t="n"/>
      <c r="C638" s="18" t="n"/>
      <c r="D638" s="18" t="n"/>
      <c r="E638" s="19" t="n"/>
      <c r="F638" s="14" t="n"/>
      <c r="G638" s="20">
        <f>IF(COUNTA($A638:$F638)=0,"",IF($A638="","Falta a data",IF(NOT(ISNUMBER($A638)),"Data inválida: use 25/10/2026",IF($F638="","Falta o valor",IF(NOT(ISNUMBER($F638)),"Valor inválido: só números",IF($F638&lt;0,"Valor negativo: lance sem sinal e escolha o tipo",IF($E638="","Falta o tipo",IF($C638="","Sem categoria",IF(ISNA(MATCH($C638,'Configuração'!$B$12:$B$41,0)),"Categoria fora da lista",IF(INDEX('Configuração'!$C$12:$C$41,MATCH($C638,'Configuração'!$B$12:$B$41,0))&lt;&gt;$E638,"Tipo diferente do da categoria",IF(YEAR($A638)&lt;&gt;AnoPlanilha,"Fora do ano da planilha","OK")))))))))))</f>
        <v/>
      </c>
      <c r="H638" s="25">
        <f>IF(COUNTA($A638:$F638)=0,"",COUNTA($A638:$F638))</f>
        <v/>
      </c>
    </row>
    <row r="639">
      <c r="A639" s="24" t="n"/>
      <c r="B639" s="18" t="n"/>
      <c r="C639" s="18" t="n"/>
      <c r="D639" s="18" t="n"/>
      <c r="E639" s="19" t="n"/>
      <c r="F639" s="14" t="n"/>
      <c r="G639" s="20">
        <f>IF(COUNTA($A639:$F639)=0,"",IF($A639="","Falta a data",IF(NOT(ISNUMBER($A639)),"Data inválida: use 25/10/2026",IF($F639="","Falta o valor",IF(NOT(ISNUMBER($F639)),"Valor inválido: só números",IF($F639&lt;0,"Valor negativo: lance sem sinal e escolha o tipo",IF($E639="","Falta o tipo",IF($C639="","Sem categoria",IF(ISNA(MATCH($C639,'Configuração'!$B$12:$B$41,0)),"Categoria fora da lista",IF(INDEX('Configuração'!$C$12:$C$41,MATCH($C639,'Configuração'!$B$12:$B$41,0))&lt;&gt;$E639,"Tipo diferente do da categoria",IF(YEAR($A639)&lt;&gt;AnoPlanilha,"Fora do ano da planilha","OK")))))))))))</f>
        <v/>
      </c>
      <c r="H639" s="25">
        <f>IF(COUNTA($A639:$F639)=0,"",COUNTA($A639:$F639))</f>
        <v/>
      </c>
    </row>
    <row r="640">
      <c r="A640" s="24" t="n"/>
      <c r="B640" s="18" t="n"/>
      <c r="C640" s="18" t="n"/>
      <c r="D640" s="18" t="n"/>
      <c r="E640" s="19" t="n"/>
      <c r="F640" s="14" t="n"/>
      <c r="G640" s="20">
        <f>IF(COUNTA($A640:$F640)=0,"",IF($A640="","Falta a data",IF(NOT(ISNUMBER($A640)),"Data inválida: use 25/10/2026",IF($F640="","Falta o valor",IF(NOT(ISNUMBER($F640)),"Valor inválido: só números",IF($F640&lt;0,"Valor negativo: lance sem sinal e escolha o tipo",IF($E640="","Falta o tipo",IF($C640="","Sem categoria",IF(ISNA(MATCH($C640,'Configuração'!$B$12:$B$41,0)),"Categoria fora da lista",IF(INDEX('Configuração'!$C$12:$C$41,MATCH($C640,'Configuração'!$B$12:$B$41,0))&lt;&gt;$E640,"Tipo diferente do da categoria",IF(YEAR($A640)&lt;&gt;AnoPlanilha,"Fora do ano da planilha","OK")))))))))))</f>
        <v/>
      </c>
      <c r="H640" s="25">
        <f>IF(COUNTA($A640:$F640)=0,"",COUNTA($A640:$F640))</f>
        <v/>
      </c>
    </row>
    <row r="641">
      <c r="A641" s="24" t="n"/>
      <c r="B641" s="18" t="n"/>
      <c r="C641" s="18" t="n"/>
      <c r="D641" s="18" t="n"/>
      <c r="E641" s="19" t="n"/>
      <c r="F641" s="14" t="n"/>
      <c r="G641" s="20">
        <f>IF(COUNTA($A641:$F641)=0,"",IF($A641="","Falta a data",IF(NOT(ISNUMBER($A641)),"Data inválida: use 25/10/2026",IF($F641="","Falta o valor",IF(NOT(ISNUMBER($F641)),"Valor inválido: só números",IF($F641&lt;0,"Valor negativo: lance sem sinal e escolha o tipo",IF($E641="","Falta o tipo",IF($C641="","Sem categoria",IF(ISNA(MATCH($C641,'Configuração'!$B$12:$B$41,0)),"Categoria fora da lista",IF(INDEX('Configuração'!$C$12:$C$41,MATCH($C641,'Configuração'!$B$12:$B$41,0))&lt;&gt;$E641,"Tipo diferente do da categoria",IF(YEAR($A641)&lt;&gt;AnoPlanilha,"Fora do ano da planilha","OK")))))))))))</f>
        <v/>
      </c>
      <c r="H641" s="25">
        <f>IF(COUNTA($A641:$F641)=0,"",COUNTA($A641:$F641))</f>
        <v/>
      </c>
    </row>
    <row r="642">
      <c r="A642" s="24" t="n"/>
      <c r="B642" s="18" t="n"/>
      <c r="C642" s="18" t="n"/>
      <c r="D642" s="18" t="n"/>
      <c r="E642" s="19" t="n"/>
      <c r="F642" s="14" t="n"/>
      <c r="G642" s="20">
        <f>IF(COUNTA($A642:$F642)=0,"",IF($A642="","Falta a data",IF(NOT(ISNUMBER($A642)),"Data inválida: use 25/10/2026",IF($F642="","Falta o valor",IF(NOT(ISNUMBER($F642)),"Valor inválido: só números",IF($F642&lt;0,"Valor negativo: lance sem sinal e escolha o tipo",IF($E642="","Falta o tipo",IF($C642="","Sem categoria",IF(ISNA(MATCH($C642,'Configuração'!$B$12:$B$41,0)),"Categoria fora da lista",IF(INDEX('Configuração'!$C$12:$C$41,MATCH($C642,'Configuração'!$B$12:$B$41,0))&lt;&gt;$E642,"Tipo diferente do da categoria",IF(YEAR($A642)&lt;&gt;AnoPlanilha,"Fora do ano da planilha","OK")))))))))))</f>
        <v/>
      </c>
      <c r="H642" s="25">
        <f>IF(COUNTA($A642:$F642)=0,"",COUNTA($A642:$F642))</f>
        <v/>
      </c>
    </row>
    <row r="643">
      <c r="A643" s="24" t="n"/>
      <c r="B643" s="18" t="n"/>
      <c r="C643" s="18" t="n"/>
      <c r="D643" s="18" t="n"/>
      <c r="E643" s="19" t="n"/>
      <c r="F643" s="14" t="n"/>
      <c r="G643" s="20">
        <f>IF(COUNTA($A643:$F643)=0,"",IF($A643="","Falta a data",IF(NOT(ISNUMBER($A643)),"Data inválida: use 25/10/2026",IF($F643="","Falta o valor",IF(NOT(ISNUMBER($F643)),"Valor inválido: só números",IF($F643&lt;0,"Valor negativo: lance sem sinal e escolha o tipo",IF($E643="","Falta o tipo",IF($C643="","Sem categoria",IF(ISNA(MATCH($C643,'Configuração'!$B$12:$B$41,0)),"Categoria fora da lista",IF(INDEX('Configuração'!$C$12:$C$41,MATCH($C643,'Configuração'!$B$12:$B$41,0))&lt;&gt;$E643,"Tipo diferente do da categoria",IF(YEAR($A643)&lt;&gt;AnoPlanilha,"Fora do ano da planilha","OK")))))))))))</f>
        <v/>
      </c>
      <c r="H643" s="25">
        <f>IF(COUNTA($A643:$F643)=0,"",COUNTA($A643:$F643))</f>
        <v/>
      </c>
    </row>
    <row r="644">
      <c r="A644" s="24" t="n"/>
      <c r="B644" s="18" t="n"/>
      <c r="C644" s="18" t="n"/>
      <c r="D644" s="18" t="n"/>
      <c r="E644" s="19" t="n"/>
      <c r="F644" s="14" t="n"/>
      <c r="G644" s="20">
        <f>IF(COUNTA($A644:$F644)=0,"",IF($A644="","Falta a data",IF(NOT(ISNUMBER($A644)),"Data inválida: use 25/10/2026",IF($F644="","Falta o valor",IF(NOT(ISNUMBER($F644)),"Valor inválido: só números",IF($F644&lt;0,"Valor negativo: lance sem sinal e escolha o tipo",IF($E644="","Falta o tipo",IF($C644="","Sem categoria",IF(ISNA(MATCH($C644,'Configuração'!$B$12:$B$41,0)),"Categoria fora da lista",IF(INDEX('Configuração'!$C$12:$C$41,MATCH($C644,'Configuração'!$B$12:$B$41,0))&lt;&gt;$E644,"Tipo diferente do da categoria",IF(YEAR($A644)&lt;&gt;AnoPlanilha,"Fora do ano da planilha","OK")))))))))))</f>
        <v/>
      </c>
      <c r="H644" s="25">
        <f>IF(COUNTA($A644:$F644)=0,"",COUNTA($A644:$F644))</f>
        <v/>
      </c>
    </row>
    <row r="645">
      <c r="A645" s="24" t="n"/>
      <c r="B645" s="18" t="n"/>
      <c r="C645" s="18" t="n"/>
      <c r="D645" s="18" t="n"/>
      <c r="E645" s="19" t="n"/>
      <c r="F645" s="14" t="n"/>
      <c r="G645" s="20">
        <f>IF(COUNTA($A645:$F645)=0,"",IF($A645="","Falta a data",IF(NOT(ISNUMBER($A645)),"Data inválida: use 25/10/2026",IF($F645="","Falta o valor",IF(NOT(ISNUMBER($F645)),"Valor inválido: só números",IF($F645&lt;0,"Valor negativo: lance sem sinal e escolha o tipo",IF($E645="","Falta o tipo",IF($C645="","Sem categoria",IF(ISNA(MATCH($C645,'Configuração'!$B$12:$B$41,0)),"Categoria fora da lista",IF(INDEX('Configuração'!$C$12:$C$41,MATCH($C645,'Configuração'!$B$12:$B$41,0))&lt;&gt;$E645,"Tipo diferente do da categoria",IF(YEAR($A645)&lt;&gt;AnoPlanilha,"Fora do ano da planilha","OK")))))))))))</f>
        <v/>
      </c>
      <c r="H645" s="25">
        <f>IF(COUNTA($A645:$F645)=0,"",COUNTA($A645:$F645))</f>
        <v/>
      </c>
    </row>
    <row r="646">
      <c r="A646" s="24" t="n"/>
      <c r="B646" s="18" t="n"/>
      <c r="C646" s="18" t="n"/>
      <c r="D646" s="18" t="n"/>
      <c r="E646" s="19" t="n"/>
      <c r="F646" s="14" t="n"/>
      <c r="G646" s="20">
        <f>IF(COUNTA($A646:$F646)=0,"",IF($A646="","Falta a data",IF(NOT(ISNUMBER($A646)),"Data inválida: use 25/10/2026",IF($F646="","Falta o valor",IF(NOT(ISNUMBER($F646)),"Valor inválido: só números",IF($F646&lt;0,"Valor negativo: lance sem sinal e escolha o tipo",IF($E646="","Falta o tipo",IF($C646="","Sem categoria",IF(ISNA(MATCH($C646,'Configuração'!$B$12:$B$41,0)),"Categoria fora da lista",IF(INDEX('Configuração'!$C$12:$C$41,MATCH($C646,'Configuração'!$B$12:$B$41,0))&lt;&gt;$E646,"Tipo diferente do da categoria",IF(YEAR($A646)&lt;&gt;AnoPlanilha,"Fora do ano da planilha","OK")))))))))))</f>
        <v/>
      </c>
      <c r="H646" s="25">
        <f>IF(COUNTA($A646:$F646)=0,"",COUNTA($A646:$F646))</f>
        <v/>
      </c>
    </row>
    <row r="647">
      <c r="A647" s="24" t="n"/>
      <c r="B647" s="18" t="n"/>
      <c r="C647" s="18" t="n"/>
      <c r="D647" s="18" t="n"/>
      <c r="E647" s="19" t="n"/>
      <c r="F647" s="14" t="n"/>
      <c r="G647" s="20">
        <f>IF(COUNTA($A647:$F647)=0,"",IF($A647="","Falta a data",IF(NOT(ISNUMBER($A647)),"Data inválida: use 25/10/2026",IF($F647="","Falta o valor",IF(NOT(ISNUMBER($F647)),"Valor inválido: só números",IF($F647&lt;0,"Valor negativo: lance sem sinal e escolha o tipo",IF($E647="","Falta o tipo",IF($C647="","Sem categoria",IF(ISNA(MATCH($C647,'Configuração'!$B$12:$B$41,0)),"Categoria fora da lista",IF(INDEX('Configuração'!$C$12:$C$41,MATCH($C647,'Configuração'!$B$12:$B$41,0))&lt;&gt;$E647,"Tipo diferente do da categoria",IF(YEAR($A647)&lt;&gt;AnoPlanilha,"Fora do ano da planilha","OK")))))))))))</f>
        <v/>
      </c>
      <c r="H647" s="25">
        <f>IF(COUNTA($A647:$F647)=0,"",COUNTA($A647:$F647))</f>
        <v/>
      </c>
    </row>
    <row r="648">
      <c r="A648" s="24" t="n"/>
      <c r="B648" s="18" t="n"/>
      <c r="C648" s="18" t="n"/>
      <c r="D648" s="18" t="n"/>
      <c r="E648" s="19" t="n"/>
      <c r="F648" s="14" t="n"/>
      <c r="G648" s="20">
        <f>IF(COUNTA($A648:$F648)=0,"",IF($A648="","Falta a data",IF(NOT(ISNUMBER($A648)),"Data inválida: use 25/10/2026",IF($F648="","Falta o valor",IF(NOT(ISNUMBER($F648)),"Valor inválido: só números",IF($F648&lt;0,"Valor negativo: lance sem sinal e escolha o tipo",IF($E648="","Falta o tipo",IF($C648="","Sem categoria",IF(ISNA(MATCH($C648,'Configuração'!$B$12:$B$41,0)),"Categoria fora da lista",IF(INDEX('Configuração'!$C$12:$C$41,MATCH($C648,'Configuração'!$B$12:$B$41,0))&lt;&gt;$E648,"Tipo diferente do da categoria",IF(YEAR($A648)&lt;&gt;AnoPlanilha,"Fora do ano da planilha","OK")))))))))))</f>
        <v/>
      </c>
      <c r="H648" s="25">
        <f>IF(COUNTA($A648:$F648)=0,"",COUNTA($A648:$F648))</f>
        <v/>
      </c>
    </row>
    <row r="649">
      <c r="A649" s="24" t="n"/>
      <c r="B649" s="18" t="n"/>
      <c r="C649" s="18" t="n"/>
      <c r="D649" s="18" t="n"/>
      <c r="E649" s="19" t="n"/>
      <c r="F649" s="14" t="n"/>
      <c r="G649" s="20">
        <f>IF(COUNTA($A649:$F649)=0,"",IF($A649="","Falta a data",IF(NOT(ISNUMBER($A649)),"Data inválida: use 25/10/2026",IF($F649="","Falta o valor",IF(NOT(ISNUMBER($F649)),"Valor inválido: só números",IF($F649&lt;0,"Valor negativo: lance sem sinal e escolha o tipo",IF($E649="","Falta o tipo",IF($C649="","Sem categoria",IF(ISNA(MATCH($C649,'Configuração'!$B$12:$B$41,0)),"Categoria fora da lista",IF(INDEX('Configuração'!$C$12:$C$41,MATCH($C649,'Configuração'!$B$12:$B$41,0))&lt;&gt;$E649,"Tipo diferente do da categoria",IF(YEAR($A649)&lt;&gt;AnoPlanilha,"Fora do ano da planilha","OK")))))))))))</f>
        <v/>
      </c>
      <c r="H649" s="25">
        <f>IF(COUNTA($A649:$F649)=0,"",COUNTA($A649:$F649))</f>
        <v/>
      </c>
    </row>
    <row r="650">
      <c r="A650" s="24" t="n"/>
      <c r="B650" s="18" t="n"/>
      <c r="C650" s="18" t="n"/>
      <c r="D650" s="18" t="n"/>
      <c r="E650" s="19" t="n"/>
      <c r="F650" s="14" t="n"/>
      <c r="G650" s="20">
        <f>IF(COUNTA($A650:$F650)=0,"",IF($A650="","Falta a data",IF(NOT(ISNUMBER($A650)),"Data inválida: use 25/10/2026",IF($F650="","Falta o valor",IF(NOT(ISNUMBER($F650)),"Valor inválido: só números",IF($F650&lt;0,"Valor negativo: lance sem sinal e escolha o tipo",IF($E650="","Falta o tipo",IF($C650="","Sem categoria",IF(ISNA(MATCH($C650,'Configuração'!$B$12:$B$41,0)),"Categoria fora da lista",IF(INDEX('Configuração'!$C$12:$C$41,MATCH($C650,'Configuração'!$B$12:$B$41,0))&lt;&gt;$E650,"Tipo diferente do da categoria",IF(YEAR($A650)&lt;&gt;AnoPlanilha,"Fora do ano da planilha","OK")))))))))))</f>
        <v/>
      </c>
      <c r="H650" s="25">
        <f>IF(COUNTA($A650:$F650)=0,"",COUNTA($A650:$F650))</f>
        <v/>
      </c>
    </row>
    <row r="651">
      <c r="A651" s="24" t="n"/>
      <c r="B651" s="18" t="n"/>
      <c r="C651" s="18" t="n"/>
      <c r="D651" s="18" t="n"/>
      <c r="E651" s="19" t="n"/>
      <c r="F651" s="14" t="n"/>
      <c r="G651" s="20">
        <f>IF(COUNTA($A651:$F651)=0,"",IF($A651="","Falta a data",IF(NOT(ISNUMBER($A651)),"Data inválida: use 25/10/2026",IF($F651="","Falta o valor",IF(NOT(ISNUMBER($F651)),"Valor inválido: só números",IF($F651&lt;0,"Valor negativo: lance sem sinal e escolha o tipo",IF($E651="","Falta o tipo",IF($C651="","Sem categoria",IF(ISNA(MATCH($C651,'Configuração'!$B$12:$B$41,0)),"Categoria fora da lista",IF(INDEX('Configuração'!$C$12:$C$41,MATCH($C651,'Configuração'!$B$12:$B$41,0))&lt;&gt;$E651,"Tipo diferente do da categoria",IF(YEAR($A651)&lt;&gt;AnoPlanilha,"Fora do ano da planilha","OK")))))))))))</f>
        <v/>
      </c>
      <c r="H651" s="25">
        <f>IF(COUNTA($A651:$F651)=0,"",COUNTA($A651:$F651))</f>
        <v/>
      </c>
    </row>
    <row r="652">
      <c r="A652" s="24" t="n"/>
      <c r="B652" s="18" t="n"/>
      <c r="C652" s="18" t="n"/>
      <c r="D652" s="18" t="n"/>
      <c r="E652" s="19" t="n"/>
      <c r="F652" s="14" t="n"/>
      <c r="G652" s="20">
        <f>IF(COUNTA($A652:$F652)=0,"",IF($A652="","Falta a data",IF(NOT(ISNUMBER($A652)),"Data inválida: use 25/10/2026",IF($F652="","Falta o valor",IF(NOT(ISNUMBER($F652)),"Valor inválido: só números",IF($F652&lt;0,"Valor negativo: lance sem sinal e escolha o tipo",IF($E652="","Falta o tipo",IF($C652="","Sem categoria",IF(ISNA(MATCH($C652,'Configuração'!$B$12:$B$41,0)),"Categoria fora da lista",IF(INDEX('Configuração'!$C$12:$C$41,MATCH($C652,'Configuração'!$B$12:$B$41,0))&lt;&gt;$E652,"Tipo diferente do da categoria",IF(YEAR($A652)&lt;&gt;AnoPlanilha,"Fora do ano da planilha","OK")))))))))))</f>
        <v/>
      </c>
      <c r="H652" s="25">
        <f>IF(COUNTA($A652:$F652)=0,"",COUNTA($A652:$F652))</f>
        <v/>
      </c>
    </row>
    <row r="653">
      <c r="A653" s="24" t="n"/>
      <c r="B653" s="18" t="n"/>
      <c r="C653" s="18" t="n"/>
      <c r="D653" s="18" t="n"/>
      <c r="E653" s="19" t="n"/>
      <c r="F653" s="14" t="n"/>
      <c r="G653" s="20">
        <f>IF(COUNTA($A653:$F653)=0,"",IF($A653="","Falta a data",IF(NOT(ISNUMBER($A653)),"Data inválida: use 25/10/2026",IF($F653="","Falta o valor",IF(NOT(ISNUMBER($F653)),"Valor inválido: só números",IF($F653&lt;0,"Valor negativo: lance sem sinal e escolha o tipo",IF($E653="","Falta o tipo",IF($C653="","Sem categoria",IF(ISNA(MATCH($C653,'Configuração'!$B$12:$B$41,0)),"Categoria fora da lista",IF(INDEX('Configuração'!$C$12:$C$41,MATCH($C653,'Configuração'!$B$12:$B$41,0))&lt;&gt;$E653,"Tipo diferente do da categoria",IF(YEAR($A653)&lt;&gt;AnoPlanilha,"Fora do ano da planilha","OK")))))))))))</f>
        <v/>
      </c>
      <c r="H653" s="25">
        <f>IF(COUNTA($A653:$F653)=0,"",COUNTA($A653:$F653))</f>
        <v/>
      </c>
    </row>
    <row r="654">
      <c r="A654" s="24" t="n"/>
      <c r="B654" s="18" t="n"/>
      <c r="C654" s="18" t="n"/>
      <c r="D654" s="18" t="n"/>
      <c r="E654" s="19" t="n"/>
      <c r="F654" s="14" t="n"/>
      <c r="G654" s="20">
        <f>IF(COUNTA($A654:$F654)=0,"",IF($A654="","Falta a data",IF(NOT(ISNUMBER($A654)),"Data inválida: use 25/10/2026",IF($F654="","Falta o valor",IF(NOT(ISNUMBER($F654)),"Valor inválido: só números",IF($F654&lt;0,"Valor negativo: lance sem sinal e escolha o tipo",IF($E654="","Falta o tipo",IF($C654="","Sem categoria",IF(ISNA(MATCH($C654,'Configuração'!$B$12:$B$41,0)),"Categoria fora da lista",IF(INDEX('Configuração'!$C$12:$C$41,MATCH($C654,'Configuração'!$B$12:$B$41,0))&lt;&gt;$E654,"Tipo diferente do da categoria",IF(YEAR($A654)&lt;&gt;AnoPlanilha,"Fora do ano da planilha","OK")))))))))))</f>
        <v/>
      </c>
      <c r="H654" s="25">
        <f>IF(COUNTA($A654:$F654)=0,"",COUNTA($A654:$F654))</f>
        <v/>
      </c>
    </row>
    <row r="655">
      <c r="A655" s="24" t="n"/>
      <c r="B655" s="18" t="n"/>
      <c r="C655" s="18" t="n"/>
      <c r="D655" s="18" t="n"/>
      <c r="E655" s="19" t="n"/>
      <c r="F655" s="14" t="n"/>
      <c r="G655" s="20">
        <f>IF(COUNTA($A655:$F655)=0,"",IF($A655="","Falta a data",IF(NOT(ISNUMBER($A655)),"Data inválida: use 25/10/2026",IF($F655="","Falta o valor",IF(NOT(ISNUMBER($F655)),"Valor inválido: só números",IF($F655&lt;0,"Valor negativo: lance sem sinal e escolha o tipo",IF($E655="","Falta o tipo",IF($C655="","Sem categoria",IF(ISNA(MATCH($C655,'Configuração'!$B$12:$B$41,0)),"Categoria fora da lista",IF(INDEX('Configuração'!$C$12:$C$41,MATCH($C655,'Configuração'!$B$12:$B$41,0))&lt;&gt;$E655,"Tipo diferente do da categoria",IF(YEAR($A655)&lt;&gt;AnoPlanilha,"Fora do ano da planilha","OK")))))))))))</f>
        <v/>
      </c>
      <c r="H655" s="25">
        <f>IF(COUNTA($A655:$F655)=0,"",COUNTA($A655:$F655))</f>
        <v/>
      </c>
    </row>
    <row r="656">
      <c r="A656" s="24" t="n"/>
      <c r="B656" s="18" t="n"/>
      <c r="C656" s="18" t="n"/>
      <c r="D656" s="18" t="n"/>
      <c r="E656" s="19" t="n"/>
      <c r="F656" s="14" t="n"/>
      <c r="G656" s="20">
        <f>IF(COUNTA($A656:$F656)=0,"",IF($A656="","Falta a data",IF(NOT(ISNUMBER($A656)),"Data inválida: use 25/10/2026",IF($F656="","Falta o valor",IF(NOT(ISNUMBER($F656)),"Valor inválido: só números",IF($F656&lt;0,"Valor negativo: lance sem sinal e escolha o tipo",IF($E656="","Falta o tipo",IF($C656="","Sem categoria",IF(ISNA(MATCH($C656,'Configuração'!$B$12:$B$41,0)),"Categoria fora da lista",IF(INDEX('Configuração'!$C$12:$C$41,MATCH($C656,'Configuração'!$B$12:$B$41,0))&lt;&gt;$E656,"Tipo diferente do da categoria",IF(YEAR($A656)&lt;&gt;AnoPlanilha,"Fora do ano da planilha","OK")))))))))))</f>
        <v/>
      </c>
      <c r="H656" s="25">
        <f>IF(COUNTA($A656:$F656)=0,"",COUNTA($A656:$F656))</f>
        <v/>
      </c>
    </row>
    <row r="657">
      <c r="A657" s="24" t="n"/>
      <c r="B657" s="18" t="n"/>
      <c r="C657" s="18" t="n"/>
      <c r="D657" s="18" t="n"/>
      <c r="E657" s="19" t="n"/>
      <c r="F657" s="14" t="n"/>
      <c r="G657" s="20">
        <f>IF(COUNTA($A657:$F657)=0,"",IF($A657="","Falta a data",IF(NOT(ISNUMBER($A657)),"Data inválida: use 25/10/2026",IF($F657="","Falta o valor",IF(NOT(ISNUMBER($F657)),"Valor inválido: só números",IF($F657&lt;0,"Valor negativo: lance sem sinal e escolha o tipo",IF($E657="","Falta o tipo",IF($C657="","Sem categoria",IF(ISNA(MATCH($C657,'Configuração'!$B$12:$B$41,0)),"Categoria fora da lista",IF(INDEX('Configuração'!$C$12:$C$41,MATCH($C657,'Configuração'!$B$12:$B$41,0))&lt;&gt;$E657,"Tipo diferente do da categoria",IF(YEAR($A657)&lt;&gt;AnoPlanilha,"Fora do ano da planilha","OK")))))))))))</f>
        <v/>
      </c>
      <c r="H657" s="25">
        <f>IF(COUNTA($A657:$F657)=0,"",COUNTA($A657:$F657))</f>
        <v/>
      </c>
    </row>
    <row r="658">
      <c r="A658" s="24" t="n"/>
      <c r="B658" s="18" t="n"/>
      <c r="C658" s="18" t="n"/>
      <c r="D658" s="18" t="n"/>
      <c r="E658" s="19" t="n"/>
      <c r="F658" s="14" t="n"/>
      <c r="G658" s="20">
        <f>IF(COUNTA($A658:$F658)=0,"",IF($A658="","Falta a data",IF(NOT(ISNUMBER($A658)),"Data inválida: use 25/10/2026",IF($F658="","Falta o valor",IF(NOT(ISNUMBER($F658)),"Valor inválido: só números",IF($F658&lt;0,"Valor negativo: lance sem sinal e escolha o tipo",IF($E658="","Falta o tipo",IF($C658="","Sem categoria",IF(ISNA(MATCH($C658,'Configuração'!$B$12:$B$41,0)),"Categoria fora da lista",IF(INDEX('Configuração'!$C$12:$C$41,MATCH($C658,'Configuração'!$B$12:$B$41,0))&lt;&gt;$E658,"Tipo diferente do da categoria",IF(YEAR($A658)&lt;&gt;AnoPlanilha,"Fora do ano da planilha","OK")))))))))))</f>
        <v/>
      </c>
      <c r="H658" s="25">
        <f>IF(COUNTA($A658:$F658)=0,"",COUNTA($A658:$F658))</f>
        <v/>
      </c>
    </row>
    <row r="659">
      <c r="A659" s="24" t="n"/>
      <c r="B659" s="18" t="n"/>
      <c r="C659" s="18" t="n"/>
      <c r="D659" s="18" t="n"/>
      <c r="E659" s="19" t="n"/>
      <c r="F659" s="14" t="n"/>
      <c r="G659" s="20">
        <f>IF(COUNTA($A659:$F659)=0,"",IF($A659="","Falta a data",IF(NOT(ISNUMBER($A659)),"Data inválida: use 25/10/2026",IF($F659="","Falta o valor",IF(NOT(ISNUMBER($F659)),"Valor inválido: só números",IF($F659&lt;0,"Valor negativo: lance sem sinal e escolha o tipo",IF($E659="","Falta o tipo",IF($C659="","Sem categoria",IF(ISNA(MATCH($C659,'Configuração'!$B$12:$B$41,0)),"Categoria fora da lista",IF(INDEX('Configuração'!$C$12:$C$41,MATCH($C659,'Configuração'!$B$12:$B$41,0))&lt;&gt;$E659,"Tipo diferente do da categoria",IF(YEAR($A659)&lt;&gt;AnoPlanilha,"Fora do ano da planilha","OK")))))))))))</f>
        <v/>
      </c>
      <c r="H659" s="25">
        <f>IF(COUNTA($A659:$F659)=0,"",COUNTA($A659:$F659))</f>
        <v/>
      </c>
    </row>
    <row r="660">
      <c r="A660" s="24" t="n"/>
      <c r="B660" s="18" t="n"/>
      <c r="C660" s="18" t="n"/>
      <c r="D660" s="18" t="n"/>
      <c r="E660" s="19" t="n"/>
      <c r="F660" s="14" t="n"/>
      <c r="G660" s="20">
        <f>IF(COUNTA($A660:$F660)=0,"",IF($A660="","Falta a data",IF(NOT(ISNUMBER($A660)),"Data inválida: use 25/10/2026",IF($F660="","Falta o valor",IF(NOT(ISNUMBER($F660)),"Valor inválido: só números",IF($F660&lt;0,"Valor negativo: lance sem sinal e escolha o tipo",IF($E660="","Falta o tipo",IF($C660="","Sem categoria",IF(ISNA(MATCH($C660,'Configuração'!$B$12:$B$41,0)),"Categoria fora da lista",IF(INDEX('Configuração'!$C$12:$C$41,MATCH($C660,'Configuração'!$B$12:$B$41,0))&lt;&gt;$E660,"Tipo diferente do da categoria",IF(YEAR($A660)&lt;&gt;AnoPlanilha,"Fora do ano da planilha","OK")))))))))))</f>
        <v/>
      </c>
      <c r="H660" s="25">
        <f>IF(COUNTA($A660:$F660)=0,"",COUNTA($A660:$F660))</f>
        <v/>
      </c>
    </row>
    <row r="661">
      <c r="A661" s="24" t="n"/>
      <c r="B661" s="18" t="n"/>
      <c r="C661" s="18" t="n"/>
      <c r="D661" s="18" t="n"/>
      <c r="E661" s="19" t="n"/>
      <c r="F661" s="14" t="n"/>
      <c r="G661" s="20">
        <f>IF(COUNTA($A661:$F661)=0,"",IF($A661="","Falta a data",IF(NOT(ISNUMBER($A661)),"Data inválida: use 25/10/2026",IF($F661="","Falta o valor",IF(NOT(ISNUMBER($F661)),"Valor inválido: só números",IF($F661&lt;0,"Valor negativo: lance sem sinal e escolha o tipo",IF($E661="","Falta o tipo",IF($C661="","Sem categoria",IF(ISNA(MATCH($C661,'Configuração'!$B$12:$B$41,0)),"Categoria fora da lista",IF(INDEX('Configuração'!$C$12:$C$41,MATCH($C661,'Configuração'!$B$12:$B$41,0))&lt;&gt;$E661,"Tipo diferente do da categoria",IF(YEAR($A661)&lt;&gt;AnoPlanilha,"Fora do ano da planilha","OK")))))))))))</f>
        <v/>
      </c>
      <c r="H661" s="25">
        <f>IF(COUNTA($A661:$F661)=0,"",COUNTA($A661:$F661))</f>
        <v/>
      </c>
    </row>
    <row r="662">
      <c r="A662" s="24" t="n"/>
      <c r="B662" s="18" t="n"/>
      <c r="C662" s="18" t="n"/>
      <c r="D662" s="18" t="n"/>
      <c r="E662" s="19" t="n"/>
      <c r="F662" s="14" t="n"/>
      <c r="G662" s="20">
        <f>IF(COUNTA($A662:$F662)=0,"",IF($A662="","Falta a data",IF(NOT(ISNUMBER($A662)),"Data inválida: use 25/10/2026",IF($F662="","Falta o valor",IF(NOT(ISNUMBER($F662)),"Valor inválido: só números",IF($F662&lt;0,"Valor negativo: lance sem sinal e escolha o tipo",IF($E662="","Falta o tipo",IF($C662="","Sem categoria",IF(ISNA(MATCH($C662,'Configuração'!$B$12:$B$41,0)),"Categoria fora da lista",IF(INDEX('Configuração'!$C$12:$C$41,MATCH($C662,'Configuração'!$B$12:$B$41,0))&lt;&gt;$E662,"Tipo diferente do da categoria",IF(YEAR($A662)&lt;&gt;AnoPlanilha,"Fora do ano da planilha","OK")))))))))))</f>
        <v/>
      </c>
      <c r="H662" s="25">
        <f>IF(COUNTA($A662:$F662)=0,"",COUNTA($A662:$F662))</f>
        <v/>
      </c>
    </row>
    <row r="663">
      <c r="A663" s="24" t="n"/>
      <c r="B663" s="18" t="n"/>
      <c r="C663" s="18" t="n"/>
      <c r="D663" s="18" t="n"/>
      <c r="E663" s="19" t="n"/>
      <c r="F663" s="14" t="n"/>
      <c r="G663" s="20">
        <f>IF(COUNTA($A663:$F663)=0,"",IF($A663="","Falta a data",IF(NOT(ISNUMBER($A663)),"Data inválida: use 25/10/2026",IF($F663="","Falta o valor",IF(NOT(ISNUMBER($F663)),"Valor inválido: só números",IF($F663&lt;0,"Valor negativo: lance sem sinal e escolha o tipo",IF($E663="","Falta o tipo",IF($C663="","Sem categoria",IF(ISNA(MATCH($C663,'Configuração'!$B$12:$B$41,0)),"Categoria fora da lista",IF(INDEX('Configuração'!$C$12:$C$41,MATCH($C663,'Configuração'!$B$12:$B$41,0))&lt;&gt;$E663,"Tipo diferente do da categoria",IF(YEAR($A663)&lt;&gt;AnoPlanilha,"Fora do ano da planilha","OK")))))))))))</f>
        <v/>
      </c>
      <c r="H663" s="25">
        <f>IF(COUNTA($A663:$F663)=0,"",COUNTA($A663:$F663))</f>
        <v/>
      </c>
    </row>
    <row r="664">
      <c r="A664" s="24" t="n"/>
      <c r="B664" s="18" t="n"/>
      <c r="C664" s="18" t="n"/>
      <c r="D664" s="18" t="n"/>
      <c r="E664" s="19" t="n"/>
      <c r="F664" s="14" t="n"/>
      <c r="G664" s="20">
        <f>IF(COUNTA($A664:$F664)=0,"",IF($A664="","Falta a data",IF(NOT(ISNUMBER($A664)),"Data inválida: use 25/10/2026",IF($F664="","Falta o valor",IF(NOT(ISNUMBER($F664)),"Valor inválido: só números",IF($F664&lt;0,"Valor negativo: lance sem sinal e escolha o tipo",IF($E664="","Falta o tipo",IF($C664="","Sem categoria",IF(ISNA(MATCH($C664,'Configuração'!$B$12:$B$41,0)),"Categoria fora da lista",IF(INDEX('Configuração'!$C$12:$C$41,MATCH($C664,'Configuração'!$B$12:$B$41,0))&lt;&gt;$E664,"Tipo diferente do da categoria",IF(YEAR($A664)&lt;&gt;AnoPlanilha,"Fora do ano da planilha","OK")))))))))))</f>
        <v/>
      </c>
      <c r="H664" s="25">
        <f>IF(COUNTA($A664:$F664)=0,"",COUNTA($A664:$F664))</f>
        <v/>
      </c>
    </row>
    <row r="665">
      <c r="A665" s="24" t="n"/>
      <c r="B665" s="18" t="n"/>
      <c r="C665" s="18" t="n"/>
      <c r="D665" s="18" t="n"/>
      <c r="E665" s="19" t="n"/>
      <c r="F665" s="14" t="n"/>
      <c r="G665" s="20">
        <f>IF(COUNTA($A665:$F665)=0,"",IF($A665="","Falta a data",IF(NOT(ISNUMBER($A665)),"Data inválida: use 25/10/2026",IF($F665="","Falta o valor",IF(NOT(ISNUMBER($F665)),"Valor inválido: só números",IF($F665&lt;0,"Valor negativo: lance sem sinal e escolha o tipo",IF($E665="","Falta o tipo",IF($C665="","Sem categoria",IF(ISNA(MATCH($C665,'Configuração'!$B$12:$B$41,0)),"Categoria fora da lista",IF(INDEX('Configuração'!$C$12:$C$41,MATCH($C665,'Configuração'!$B$12:$B$41,0))&lt;&gt;$E665,"Tipo diferente do da categoria",IF(YEAR($A665)&lt;&gt;AnoPlanilha,"Fora do ano da planilha","OK")))))))))))</f>
        <v/>
      </c>
      <c r="H665" s="25">
        <f>IF(COUNTA($A665:$F665)=0,"",COUNTA($A665:$F665))</f>
        <v/>
      </c>
    </row>
    <row r="666">
      <c r="A666" s="24" t="n"/>
      <c r="B666" s="18" t="n"/>
      <c r="C666" s="18" t="n"/>
      <c r="D666" s="18" t="n"/>
      <c r="E666" s="19" t="n"/>
      <c r="F666" s="14" t="n"/>
      <c r="G666" s="20">
        <f>IF(COUNTA($A666:$F666)=0,"",IF($A666="","Falta a data",IF(NOT(ISNUMBER($A666)),"Data inválida: use 25/10/2026",IF($F666="","Falta o valor",IF(NOT(ISNUMBER($F666)),"Valor inválido: só números",IF($F666&lt;0,"Valor negativo: lance sem sinal e escolha o tipo",IF($E666="","Falta o tipo",IF($C666="","Sem categoria",IF(ISNA(MATCH($C666,'Configuração'!$B$12:$B$41,0)),"Categoria fora da lista",IF(INDEX('Configuração'!$C$12:$C$41,MATCH($C666,'Configuração'!$B$12:$B$41,0))&lt;&gt;$E666,"Tipo diferente do da categoria",IF(YEAR($A666)&lt;&gt;AnoPlanilha,"Fora do ano da planilha","OK")))))))))))</f>
        <v/>
      </c>
      <c r="H666" s="25">
        <f>IF(COUNTA($A666:$F666)=0,"",COUNTA($A666:$F666))</f>
        <v/>
      </c>
    </row>
    <row r="667">
      <c r="A667" s="24" t="n"/>
      <c r="B667" s="18" t="n"/>
      <c r="C667" s="18" t="n"/>
      <c r="D667" s="18" t="n"/>
      <c r="E667" s="19" t="n"/>
      <c r="F667" s="14" t="n"/>
      <c r="G667" s="20">
        <f>IF(COUNTA($A667:$F667)=0,"",IF($A667="","Falta a data",IF(NOT(ISNUMBER($A667)),"Data inválida: use 25/10/2026",IF($F667="","Falta o valor",IF(NOT(ISNUMBER($F667)),"Valor inválido: só números",IF($F667&lt;0,"Valor negativo: lance sem sinal e escolha o tipo",IF($E667="","Falta o tipo",IF($C667="","Sem categoria",IF(ISNA(MATCH($C667,'Configuração'!$B$12:$B$41,0)),"Categoria fora da lista",IF(INDEX('Configuração'!$C$12:$C$41,MATCH($C667,'Configuração'!$B$12:$B$41,0))&lt;&gt;$E667,"Tipo diferente do da categoria",IF(YEAR($A667)&lt;&gt;AnoPlanilha,"Fora do ano da planilha","OK")))))))))))</f>
        <v/>
      </c>
      <c r="H667" s="25">
        <f>IF(COUNTA($A667:$F667)=0,"",COUNTA($A667:$F667))</f>
        <v/>
      </c>
    </row>
    <row r="668">
      <c r="A668" s="24" t="n"/>
      <c r="B668" s="18" t="n"/>
      <c r="C668" s="18" t="n"/>
      <c r="D668" s="18" t="n"/>
      <c r="E668" s="19" t="n"/>
      <c r="F668" s="14" t="n"/>
      <c r="G668" s="20">
        <f>IF(COUNTA($A668:$F668)=0,"",IF($A668="","Falta a data",IF(NOT(ISNUMBER($A668)),"Data inválida: use 25/10/2026",IF($F668="","Falta o valor",IF(NOT(ISNUMBER($F668)),"Valor inválido: só números",IF($F668&lt;0,"Valor negativo: lance sem sinal e escolha o tipo",IF($E668="","Falta o tipo",IF($C668="","Sem categoria",IF(ISNA(MATCH($C668,'Configuração'!$B$12:$B$41,0)),"Categoria fora da lista",IF(INDEX('Configuração'!$C$12:$C$41,MATCH($C668,'Configuração'!$B$12:$B$41,0))&lt;&gt;$E668,"Tipo diferente do da categoria",IF(YEAR($A668)&lt;&gt;AnoPlanilha,"Fora do ano da planilha","OK")))))))))))</f>
        <v/>
      </c>
      <c r="H668" s="25">
        <f>IF(COUNTA($A668:$F668)=0,"",COUNTA($A668:$F668))</f>
        <v/>
      </c>
    </row>
    <row r="669">
      <c r="A669" s="24" t="n"/>
      <c r="B669" s="18" t="n"/>
      <c r="C669" s="18" t="n"/>
      <c r="D669" s="18" t="n"/>
      <c r="E669" s="19" t="n"/>
      <c r="F669" s="14" t="n"/>
      <c r="G669" s="20">
        <f>IF(COUNTA($A669:$F669)=0,"",IF($A669="","Falta a data",IF(NOT(ISNUMBER($A669)),"Data inválida: use 25/10/2026",IF($F669="","Falta o valor",IF(NOT(ISNUMBER($F669)),"Valor inválido: só números",IF($F669&lt;0,"Valor negativo: lance sem sinal e escolha o tipo",IF($E669="","Falta o tipo",IF($C669="","Sem categoria",IF(ISNA(MATCH($C669,'Configuração'!$B$12:$B$41,0)),"Categoria fora da lista",IF(INDEX('Configuração'!$C$12:$C$41,MATCH($C669,'Configuração'!$B$12:$B$41,0))&lt;&gt;$E669,"Tipo diferente do da categoria",IF(YEAR($A669)&lt;&gt;AnoPlanilha,"Fora do ano da planilha","OK")))))))))))</f>
        <v/>
      </c>
      <c r="H669" s="25">
        <f>IF(COUNTA($A669:$F669)=0,"",COUNTA($A669:$F669))</f>
        <v/>
      </c>
    </row>
    <row r="670">
      <c r="A670" s="24" t="n"/>
      <c r="B670" s="18" t="n"/>
      <c r="C670" s="18" t="n"/>
      <c r="D670" s="18" t="n"/>
      <c r="E670" s="19" t="n"/>
      <c r="F670" s="14" t="n"/>
      <c r="G670" s="20">
        <f>IF(COUNTA($A670:$F670)=0,"",IF($A670="","Falta a data",IF(NOT(ISNUMBER($A670)),"Data inválida: use 25/10/2026",IF($F670="","Falta o valor",IF(NOT(ISNUMBER($F670)),"Valor inválido: só números",IF($F670&lt;0,"Valor negativo: lance sem sinal e escolha o tipo",IF($E670="","Falta o tipo",IF($C670="","Sem categoria",IF(ISNA(MATCH($C670,'Configuração'!$B$12:$B$41,0)),"Categoria fora da lista",IF(INDEX('Configuração'!$C$12:$C$41,MATCH($C670,'Configuração'!$B$12:$B$41,0))&lt;&gt;$E670,"Tipo diferente do da categoria",IF(YEAR($A670)&lt;&gt;AnoPlanilha,"Fora do ano da planilha","OK")))))))))))</f>
        <v/>
      </c>
      <c r="H670" s="25">
        <f>IF(COUNTA($A670:$F670)=0,"",COUNTA($A670:$F670))</f>
        <v/>
      </c>
    </row>
    <row r="671">
      <c r="A671" s="24" t="n"/>
      <c r="B671" s="18" t="n"/>
      <c r="C671" s="18" t="n"/>
      <c r="D671" s="18" t="n"/>
      <c r="E671" s="19" t="n"/>
      <c r="F671" s="14" t="n"/>
      <c r="G671" s="20">
        <f>IF(COUNTA($A671:$F671)=0,"",IF($A671="","Falta a data",IF(NOT(ISNUMBER($A671)),"Data inválida: use 25/10/2026",IF($F671="","Falta o valor",IF(NOT(ISNUMBER($F671)),"Valor inválido: só números",IF($F671&lt;0,"Valor negativo: lance sem sinal e escolha o tipo",IF($E671="","Falta o tipo",IF($C671="","Sem categoria",IF(ISNA(MATCH($C671,'Configuração'!$B$12:$B$41,0)),"Categoria fora da lista",IF(INDEX('Configuração'!$C$12:$C$41,MATCH($C671,'Configuração'!$B$12:$B$41,0))&lt;&gt;$E671,"Tipo diferente do da categoria",IF(YEAR($A671)&lt;&gt;AnoPlanilha,"Fora do ano da planilha","OK")))))))))))</f>
        <v/>
      </c>
      <c r="H671" s="25">
        <f>IF(COUNTA($A671:$F671)=0,"",COUNTA($A671:$F671))</f>
        <v/>
      </c>
    </row>
    <row r="672">
      <c r="A672" s="24" t="n"/>
      <c r="B672" s="18" t="n"/>
      <c r="C672" s="18" t="n"/>
      <c r="D672" s="18" t="n"/>
      <c r="E672" s="19" t="n"/>
      <c r="F672" s="14" t="n"/>
      <c r="G672" s="20">
        <f>IF(COUNTA($A672:$F672)=0,"",IF($A672="","Falta a data",IF(NOT(ISNUMBER($A672)),"Data inválida: use 25/10/2026",IF($F672="","Falta o valor",IF(NOT(ISNUMBER($F672)),"Valor inválido: só números",IF($F672&lt;0,"Valor negativo: lance sem sinal e escolha o tipo",IF($E672="","Falta o tipo",IF($C672="","Sem categoria",IF(ISNA(MATCH($C672,'Configuração'!$B$12:$B$41,0)),"Categoria fora da lista",IF(INDEX('Configuração'!$C$12:$C$41,MATCH($C672,'Configuração'!$B$12:$B$41,0))&lt;&gt;$E672,"Tipo diferente do da categoria",IF(YEAR($A672)&lt;&gt;AnoPlanilha,"Fora do ano da planilha","OK")))))))))))</f>
        <v/>
      </c>
      <c r="H672" s="25">
        <f>IF(COUNTA($A672:$F672)=0,"",COUNTA($A672:$F672))</f>
        <v/>
      </c>
    </row>
    <row r="673">
      <c r="A673" s="24" t="n"/>
      <c r="B673" s="18" t="n"/>
      <c r="C673" s="18" t="n"/>
      <c r="D673" s="18" t="n"/>
      <c r="E673" s="19" t="n"/>
      <c r="F673" s="14" t="n"/>
      <c r="G673" s="20">
        <f>IF(COUNTA($A673:$F673)=0,"",IF($A673="","Falta a data",IF(NOT(ISNUMBER($A673)),"Data inválida: use 25/10/2026",IF($F673="","Falta o valor",IF(NOT(ISNUMBER($F673)),"Valor inválido: só números",IF($F673&lt;0,"Valor negativo: lance sem sinal e escolha o tipo",IF($E673="","Falta o tipo",IF($C673="","Sem categoria",IF(ISNA(MATCH($C673,'Configuração'!$B$12:$B$41,0)),"Categoria fora da lista",IF(INDEX('Configuração'!$C$12:$C$41,MATCH($C673,'Configuração'!$B$12:$B$41,0))&lt;&gt;$E673,"Tipo diferente do da categoria",IF(YEAR($A673)&lt;&gt;AnoPlanilha,"Fora do ano da planilha","OK")))))))))))</f>
        <v/>
      </c>
      <c r="H673" s="25">
        <f>IF(COUNTA($A673:$F673)=0,"",COUNTA($A673:$F673))</f>
        <v/>
      </c>
    </row>
    <row r="674">
      <c r="A674" s="24" t="n"/>
      <c r="B674" s="18" t="n"/>
      <c r="C674" s="18" t="n"/>
      <c r="D674" s="18" t="n"/>
      <c r="E674" s="19" t="n"/>
      <c r="F674" s="14" t="n"/>
      <c r="G674" s="20">
        <f>IF(COUNTA($A674:$F674)=0,"",IF($A674="","Falta a data",IF(NOT(ISNUMBER($A674)),"Data inválida: use 25/10/2026",IF($F674="","Falta o valor",IF(NOT(ISNUMBER($F674)),"Valor inválido: só números",IF($F674&lt;0,"Valor negativo: lance sem sinal e escolha o tipo",IF($E674="","Falta o tipo",IF($C674="","Sem categoria",IF(ISNA(MATCH($C674,'Configuração'!$B$12:$B$41,0)),"Categoria fora da lista",IF(INDEX('Configuração'!$C$12:$C$41,MATCH($C674,'Configuração'!$B$12:$B$41,0))&lt;&gt;$E674,"Tipo diferente do da categoria",IF(YEAR($A674)&lt;&gt;AnoPlanilha,"Fora do ano da planilha","OK")))))))))))</f>
        <v/>
      </c>
      <c r="H674" s="25">
        <f>IF(COUNTA($A674:$F674)=0,"",COUNTA($A674:$F674))</f>
        <v/>
      </c>
    </row>
    <row r="675">
      <c r="A675" s="24" t="n"/>
      <c r="B675" s="18" t="n"/>
      <c r="C675" s="18" t="n"/>
      <c r="D675" s="18" t="n"/>
      <c r="E675" s="19" t="n"/>
      <c r="F675" s="14" t="n"/>
      <c r="G675" s="20">
        <f>IF(COUNTA($A675:$F675)=0,"",IF($A675="","Falta a data",IF(NOT(ISNUMBER($A675)),"Data inválida: use 25/10/2026",IF($F675="","Falta o valor",IF(NOT(ISNUMBER($F675)),"Valor inválido: só números",IF($F675&lt;0,"Valor negativo: lance sem sinal e escolha o tipo",IF($E675="","Falta o tipo",IF($C675="","Sem categoria",IF(ISNA(MATCH($C675,'Configuração'!$B$12:$B$41,0)),"Categoria fora da lista",IF(INDEX('Configuração'!$C$12:$C$41,MATCH($C675,'Configuração'!$B$12:$B$41,0))&lt;&gt;$E675,"Tipo diferente do da categoria",IF(YEAR($A675)&lt;&gt;AnoPlanilha,"Fora do ano da planilha","OK")))))))))))</f>
        <v/>
      </c>
      <c r="H675" s="25">
        <f>IF(COUNTA($A675:$F675)=0,"",COUNTA($A675:$F675))</f>
        <v/>
      </c>
    </row>
    <row r="676">
      <c r="A676" s="24" t="n"/>
      <c r="B676" s="18" t="n"/>
      <c r="C676" s="18" t="n"/>
      <c r="D676" s="18" t="n"/>
      <c r="E676" s="19" t="n"/>
      <c r="F676" s="14" t="n"/>
      <c r="G676" s="20">
        <f>IF(COUNTA($A676:$F676)=0,"",IF($A676="","Falta a data",IF(NOT(ISNUMBER($A676)),"Data inválida: use 25/10/2026",IF($F676="","Falta o valor",IF(NOT(ISNUMBER($F676)),"Valor inválido: só números",IF($F676&lt;0,"Valor negativo: lance sem sinal e escolha o tipo",IF($E676="","Falta o tipo",IF($C676="","Sem categoria",IF(ISNA(MATCH($C676,'Configuração'!$B$12:$B$41,0)),"Categoria fora da lista",IF(INDEX('Configuração'!$C$12:$C$41,MATCH($C676,'Configuração'!$B$12:$B$41,0))&lt;&gt;$E676,"Tipo diferente do da categoria",IF(YEAR($A676)&lt;&gt;AnoPlanilha,"Fora do ano da planilha","OK")))))))))))</f>
        <v/>
      </c>
      <c r="H676" s="25">
        <f>IF(COUNTA($A676:$F676)=0,"",COUNTA($A676:$F676))</f>
        <v/>
      </c>
    </row>
    <row r="677">
      <c r="A677" s="24" t="n"/>
      <c r="B677" s="18" t="n"/>
      <c r="C677" s="18" t="n"/>
      <c r="D677" s="18" t="n"/>
      <c r="E677" s="19" t="n"/>
      <c r="F677" s="14" t="n"/>
      <c r="G677" s="20">
        <f>IF(COUNTA($A677:$F677)=0,"",IF($A677="","Falta a data",IF(NOT(ISNUMBER($A677)),"Data inválida: use 25/10/2026",IF($F677="","Falta o valor",IF(NOT(ISNUMBER($F677)),"Valor inválido: só números",IF($F677&lt;0,"Valor negativo: lance sem sinal e escolha o tipo",IF($E677="","Falta o tipo",IF($C677="","Sem categoria",IF(ISNA(MATCH($C677,'Configuração'!$B$12:$B$41,0)),"Categoria fora da lista",IF(INDEX('Configuração'!$C$12:$C$41,MATCH($C677,'Configuração'!$B$12:$B$41,0))&lt;&gt;$E677,"Tipo diferente do da categoria",IF(YEAR($A677)&lt;&gt;AnoPlanilha,"Fora do ano da planilha","OK")))))))))))</f>
        <v/>
      </c>
      <c r="H677" s="25">
        <f>IF(COUNTA($A677:$F677)=0,"",COUNTA($A677:$F677))</f>
        <v/>
      </c>
    </row>
    <row r="678">
      <c r="A678" s="24" t="n"/>
      <c r="B678" s="18" t="n"/>
      <c r="C678" s="18" t="n"/>
      <c r="D678" s="18" t="n"/>
      <c r="E678" s="19" t="n"/>
      <c r="F678" s="14" t="n"/>
      <c r="G678" s="20">
        <f>IF(COUNTA($A678:$F678)=0,"",IF($A678="","Falta a data",IF(NOT(ISNUMBER($A678)),"Data inválida: use 25/10/2026",IF($F678="","Falta o valor",IF(NOT(ISNUMBER($F678)),"Valor inválido: só números",IF($F678&lt;0,"Valor negativo: lance sem sinal e escolha o tipo",IF($E678="","Falta o tipo",IF($C678="","Sem categoria",IF(ISNA(MATCH($C678,'Configuração'!$B$12:$B$41,0)),"Categoria fora da lista",IF(INDEX('Configuração'!$C$12:$C$41,MATCH($C678,'Configuração'!$B$12:$B$41,0))&lt;&gt;$E678,"Tipo diferente do da categoria",IF(YEAR($A678)&lt;&gt;AnoPlanilha,"Fora do ano da planilha","OK")))))))))))</f>
        <v/>
      </c>
      <c r="H678" s="25">
        <f>IF(COUNTA($A678:$F678)=0,"",COUNTA($A678:$F678))</f>
        <v/>
      </c>
    </row>
    <row r="679">
      <c r="A679" s="24" t="n"/>
      <c r="B679" s="18" t="n"/>
      <c r="C679" s="18" t="n"/>
      <c r="D679" s="18" t="n"/>
      <c r="E679" s="19" t="n"/>
      <c r="F679" s="14" t="n"/>
      <c r="G679" s="20">
        <f>IF(COUNTA($A679:$F679)=0,"",IF($A679="","Falta a data",IF(NOT(ISNUMBER($A679)),"Data inválida: use 25/10/2026",IF($F679="","Falta o valor",IF(NOT(ISNUMBER($F679)),"Valor inválido: só números",IF($F679&lt;0,"Valor negativo: lance sem sinal e escolha o tipo",IF($E679="","Falta o tipo",IF($C679="","Sem categoria",IF(ISNA(MATCH($C679,'Configuração'!$B$12:$B$41,0)),"Categoria fora da lista",IF(INDEX('Configuração'!$C$12:$C$41,MATCH($C679,'Configuração'!$B$12:$B$41,0))&lt;&gt;$E679,"Tipo diferente do da categoria",IF(YEAR($A679)&lt;&gt;AnoPlanilha,"Fora do ano da planilha","OK")))))))))))</f>
        <v/>
      </c>
      <c r="H679" s="25">
        <f>IF(COUNTA($A679:$F679)=0,"",COUNTA($A679:$F679))</f>
        <v/>
      </c>
    </row>
    <row r="680">
      <c r="A680" s="24" t="n"/>
      <c r="B680" s="18" t="n"/>
      <c r="C680" s="18" t="n"/>
      <c r="D680" s="18" t="n"/>
      <c r="E680" s="19" t="n"/>
      <c r="F680" s="14" t="n"/>
      <c r="G680" s="20">
        <f>IF(COUNTA($A680:$F680)=0,"",IF($A680="","Falta a data",IF(NOT(ISNUMBER($A680)),"Data inválida: use 25/10/2026",IF($F680="","Falta o valor",IF(NOT(ISNUMBER($F680)),"Valor inválido: só números",IF($F680&lt;0,"Valor negativo: lance sem sinal e escolha o tipo",IF($E680="","Falta o tipo",IF($C680="","Sem categoria",IF(ISNA(MATCH($C680,'Configuração'!$B$12:$B$41,0)),"Categoria fora da lista",IF(INDEX('Configuração'!$C$12:$C$41,MATCH($C680,'Configuração'!$B$12:$B$41,0))&lt;&gt;$E680,"Tipo diferente do da categoria",IF(YEAR($A680)&lt;&gt;AnoPlanilha,"Fora do ano da planilha","OK")))))))))))</f>
        <v/>
      </c>
      <c r="H680" s="25">
        <f>IF(COUNTA($A680:$F680)=0,"",COUNTA($A680:$F680))</f>
        <v/>
      </c>
    </row>
    <row r="681">
      <c r="A681" s="24" t="n"/>
      <c r="B681" s="18" t="n"/>
      <c r="C681" s="18" t="n"/>
      <c r="D681" s="18" t="n"/>
      <c r="E681" s="19" t="n"/>
      <c r="F681" s="14" t="n"/>
      <c r="G681" s="20">
        <f>IF(COUNTA($A681:$F681)=0,"",IF($A681="","Falta a data",IF(NOT(ISNUMBER($A681)),"Data inválida: use 25/10/2026",IF($F681="","Falta o valor",IF(NOT(ISNUMBER($F681)),"Valor inválido: só números",IF($F681&lt;0,"Valor negativo: lance sem sinal e escolha o tipo",IF($E681="","Falta o tipo",IF($C681="","Sem categoria",IF(ISNA(MATCH($C681,'Configuração'!$B$12:$B$41,0)),"Categoria fora da lista",IF(INDEX('Configuração'!$C$12:$C$41,MATCH($C681,'Configuração'!$B$12:$B$41,0))&lt;&gt;$E681,"Tipo diferente do da categoria",IF(YEAR($A681)&lt;&gt;AnoPlanilha,"Fora do ano da planilha","OK")))))))))))</f>
        <v/>
      </c>
      <c r="H681" s="25">
        <f>IF(COUNTA($A681:$F681)=0,"",COUNTA($A681:$F681))</f>
        <v/>
      </c>
    </row>
    <row r="682">
      <c r="A682" s="24" t="n"/>
      <c r="B682" s="18" t="n"/>
      <c r="C682" s="18" t="n"/>
      <c r="D682" s="18" t="n"/>
      <c r="E682" s="19" t="n"/>
      <c r="F682" s="14" t="n"/>
      <c r="G682" s="20">
        <f>IF(COUNTA($A682:$F682)=0,"",IF($A682="","Falta a data",IF(NOT(ISNUMBER($A682)),"Data inválida: use 25/10/2026",IF($F682="","Falta o valor",IF(NOT(ISNUMBER($F682)),"Valor inválido: só números",IF($F682&lt;0,"Valor negativo: lance sem sinal e escolha o tipo",IF($E682="","Falta o tipo",IF($C682="","Sem categoria",IF(ISNA(MATCH($C682,'Configuração'!$B$12:$B$41,0)),"Categoria fora da lista",IF(INDEX('Configuração'!$C$12:$C$41,MATCH($C682,'Configuração'!$B$12:$B$41,0))&lt;&gt;$E682,"Tipo diferente do da categoria",IF(YEAR($A682)&lt;&gt;AnoPlanilha,"Fora do ano da planilha","OK")))))))))))</f>
        <v/>
      </c>
      <c r="H682" s="25">
        <f>IF(COUNTA($A682:$F682)=0,"",COUNTA($A682:$F682))</f>
        <v/>
      </c>
    </row>
    <row r="683">
      <c r="A683" s="24" t="n"/>
      <c r="B683" s="18" t="n"/>
      <c r="C683" s="18" t="n"/>
      <c r="D683" s="18" t="n"/>
      <c r="E683" s="19" t="n"/>
      <c r="F683" s="14" t="n"/>
      <c r="G683" s="20">
        <f>IF(COUNTA($A683:$F683)=0,"",IF($A683="","Falta a data",IF(NOT(ISNUMBER($A683)),"Data inválida: use 25/10/2026",IF($F683="","Falta o valor",IF(NOT(ISNUMBER($F683)),"Valor inválido: só números",IF($F683&lt;0,"Valor negativo: lance sem sinal e escolha o tipo",IF($E683="","Falta o tipo",IF($C683="","Sem categoria",IF(ISNA(MATCH($C683,'Configuração'!$B$12:$B$41,0)),"Categoria fora da lista",IF(INDEX('Configuração'!$C$12:$C$41,MATCH($C683,'Configuração'!$B$12:$B$41,0))&lt;&gt;$E683,"Tipo diferente do da categoria",IF(YEAR($A683)&lt;&gt;AnoPlanilha,"Fora do ano da planilha","OK")))))))))))</f>
        <v/>
      </c>
      <c r="H683" s="25">
        <f>IF(COUNTA($A683:$F683)=0,"",COUNTA($A683:$F683))</f>
        <v/>
      </c>
    </row>
    <row r="684">
      <c r="A684" s="24" t="n"/>
      <c r="B684" s="18" t="n"/>
      <c r="C684" s="18" t="n"/>
      <c r="D684" s="18" t="n"/>
      <c r="E684" s="19" t="n"/>
      <c r="F684" s="14" t="n"/>
      <c r="G684" s="20">
        <f>IF(COUNTA($A684:$F684)=0,"",IF($A684="","Falta a data",IF(NOT(ISNUMBER($A684)),"Data inválida: use 25/10/2026",IF($F684="","Falta o valor",IF(NOT(ISNUMBER($F684)),"Valor inválido: só números",IF($F684&lt;0,"Valor negativo: lance sem sinal e escolha o tipo",IF($E684="","Falta o tipo",IF($C684="","Sem categoria",IF(ISNA(MATCH($C684,'Configuração'!$B$12:$B$41,0)),"Categoria fora da lista",IF(INDEX('Configuração'!$C$12:$C$41,MATCH($C684,'Configuração'!$B$12:$B$41,0))&lt;&gt;$E684,"Tipo diferente do da categoria",IF(YEAR($A684)&lt;&gt;AnoPlanilha,"Fora do ano da planilha","OK")))))))))))</f>
        <v/>
      </c>
      <c r="H684" s="25">
        <f>IF(COUNTA($A684:$F684)=0,"",COUNTA($A684:$F684))</f>
        <v/>
      </c>
    </row>
    <row r="685">
      <c r="A685" s="24" t="n"/>
      <c r="B685" s="18" t="n"/>
      <c r="C685" s="18" t="n"/>
      <c r="D685" s="18" t="n"/>
      <c r="E685" s="19" t="n"/>
      <c r="F685" s="14" t="n"/>
      <c r="G685" s="20">
        <f>IF(COUNTA($A685:$F685)=0,"",IF($A685="","Falta a data",IF(NOT(ISNUMBER($A685)),"Data inválida: use 25/10/2026",IF($F685="","Falta o valor",IF(NOT(ISNUMBER($F685)),"Valor inválido: só números",IF($F685&lt;0,"Valor negativo: lance sem sinal e escolha o tipo",IF($E685="","Falta o tipo",IF($C685="","Sem categoria",IF(ISNA(MATCH($C685,'Configuração'!$B$12:$B$41,0)),"Categoria fora da lista",IF(INDEX('Configuração'!$C$12:$C$41,MATCH($C685,'Configuração'!$B$12:$B$41,0))&lt;&gt;$E685,"Tipo diferente do da categoria",IF(YEAR($A685)&lt;&gt;AnoPlanilha,"Fora do ano da planilha","OK")))))))))))</f>
        <v/>
      </c>
      <c r="H685" s="25">
        <f>IF(COUNTA($A685:$F685)=0,"",COUNTA($A685:$F685))</f>
        <v/>
      </c>
    </row>
    <row r="686">
      <c r="A686" s="24" t="n"/>
      <c r="B686" s="18" t="n"/>
      <c r="C686" s="18" t="n"/>
      <c r="D686" s="18" t="n"/>
      <c r="E686" s="19" t="n"/>
      <c r="F686" s="14" t="n"/>
      <c r="G686" s="20">
        <f>IF(COUNTA($A686:$F686)=0,"",IF($A686="","Falta a data",IF(NOT(ISNUMBER($A686)),"Data inválida: use 25/10/2026",IF($F686="","Falta o valor",IF(NOT(ISNUMBER($F686)),"Valor inválido: só números",IF($F686&lt;0,"Valor negativo: lance sem sinal e escolha o tipo",IF($E686="","Falta o tipo",IF($C686="","Sem categoria",IF(ISNA(MATCH($C686,'Configuração'!$B$12:$B$41,0)),"Categoria fora da lista",IF(INDEX('Configuração'!$C$12:$C$41,MATCH($C686,'Configuração'!$B$12:$B$41,0))&lt;&gt;$E686,"Tipo diferente do da categoria",IF(YEAR($A686)&lt;&gt;AnoPlanilha,"Fora do ano da planilha","OK")))))))))))</f>
        <v/>
      </c>
      <c r="H686" s="25">
        <f>IF(COUNTA($A686:$F686)=0,"",COUNTA($A686:$F686))</f>
        <v/>
      </c>
    </row>
    <row r="687">
      <c r="A687" s="24" t="n"/>
      <c r="B687" s="18" t="n"/>
      <c r="C687" s="18" t="n"/>
      <c r="D687" s="18" t="n"/>
      <c r="E687" s="19" t="n"/>
      <c r="F687" s="14" t="n"/>
      <c r="G687" s="20">
        <f>IF(COUNTA($A687:$F687)=0,"",IF($A687="","Falta a data",IF(NOT(ISNUMBER($A687)),"Data inválida: use 25/10/2026",IF($F687="","Falta o valor",IF(NOT(ISNUMBER($F687)),"Valor inválido: só números",IF($F687&lt;0,"Valor negativo: lance sem sinal e escolha o tipo",IF($E687="","Falta o tipo",IF($C687="","Sem categoria",IF(ISNA(MATCH($C687,'Configuração'!$B$12:$B$41,0)),"Categoria fora da lista",IF(INDEX('Configuração'!$C$12:$C$41,MATCH($C687,'Configuração'!$B$12:$B$41,0))&lt;&gt;$E687,"Tipo diferente do da categoria",IF(YEAR($A687)&lt;&gt;AnoPlanilha,"Fora do ano da planilha","OK")))))))))))</f>
        <v/>
      </c>
      <c r="H687" s="25">
        <f>IF(COUNTA($A687:$F687)=0,"",COUNTA($A687:$F687))</f>
        <v/>
      </c>
    </row>
    <row r="688">
      <c r="A688" s="24" t="n"/>
      <c r="B688" s="18" t="n"/>
      <c r="C688" s="18" t="n"/>
      <c r="D688" s="18" t="n"/>
      <c r="E688" s="19" t="n"/>
      <c r="F688" s="14" t="n"/>
      <c r="G688" s="20">
        <f>IF(COUNTA($A688:$F688)=0,"",IF($A688="","Falta a data",IF(NOT(ISNUMBER($A688)),"Data inválida: use 25/10/2026",IF($F688="","Falta o valor",IF(NOT(ISNUMBER($F688)),"Valor inválido: só números",IF($F688&lt;0,"Valor negativo: lance sem sinal e escolha o tipo",IF($E688="","Falta o tipo",IF($C688="","Sem categoria",IF(ISNA(MATCH($C688,'Configuração'!$B$12:$B$41,0)),"Categoria fora da lista",IF(INDEX('Configuração'!$C$12:$C$41,MATCH($C688,'Configuração'!$B$12:$B$41,0))&lt;&gt;$E688,"Tipo diferente do da categoria",IF(YEAR($A688)&lt;&gt;AnoPlanilha,"Fora do ano da planilha","OK")))))))))))</f>
        <v/>
      </c>
      <c r="H688" s="25">
        <f>IF(COUNTA($A688:$F688)=0,"",COUNTA($A688:$F688))</f>
        <v/>
      </c>
    </row>
    <row r="689">
      <c r="A689" s="24" t="n"/>
      <c r="B689" s="18" t="n"/>
      <c r="C689" s="18" t="n"/>
      <c r="D689" s="18" t="n"/>
      <c r="E689" s="19" t="n"/>
      <c r="F689" s="14" t="n"/>
      <c r="G689" s="20">
        <f>IF(COUNTA($A689:$F689)=0,"",IF($A689="","Falta a data",IF(NOT(ISNUMBER($A689)),"Data inválida: use 25/10/2026",IF($F689="","Falta o valor",IF(NOT(ISNUMBER($F689)),"Valor inválido: só números",IF($F689&lt;0,"Valor negativo: lance sem sinal e escolha o tipo",IF($E689="","Falta o tipo",IF($C689="","Sem categoria",IF(ISNA(MATCH($C689,'Configuração'!$B$12:$B$41,0)),"Categoria fora da lista",IF(INDEX('Configuração'!$C$12:$C$41,MATCH($C689,'Configuração'!$B$12:$B$41,0))&lt;&gt;$E689,"Tipo diferente do da categoria",IF(YEAR($A689)&lt;&gt;AnoPlanilha,"Fora do ano da planilha","OK")))))))))))</f>
        <v/>
      </c>
      <c r="H689" s="25">
        <f>IF(COUNTA($A689:$F689)=0,"",COUNTA($A689:$F689))</f>
        <v/>
      </c>
    </row>
    <row r="690">
      <c r="A690" s="24" t="n"/>
      <c r="B690" s="18" t="n"/>
      <c r="C690" s="18" t="n"/>
      <c r="D690" s="18" t="n"/>
      <c r="E690" s="19" t="n"/>
      <c r="F690" s="14" t="n"/>
      <c r="G690" s="20">
        <f>IF(COUNTA($A690:$F690)=0,"",IF($A690="","Falta a data",IF(NOT(ISNUMBER($A690)),"Data inválida: use 25/10/2026",IF($F690="","Falta o valor",IF(NOT(ISNUMBER($F690)),"Valor inválido: só números",IF($F690&lt;0,"Valor negativo: lance sem sinal e escolha o tipo",IF($E690="","Falta o tipo",IF($C690="","Sem categoria",IF(ISNA(MATCH($C690,'Configuração'!$B$12:$B$41,0)),"Categoria fora da lista",IF(INDEX('Configuração'!$C$12:$C$41,MATCH($C690,'Configuração'!$B$12:$B$41,0))&lt;&gt;$E690,"Tipo diferente do da categoria",IF(YEAR($A690)&lt;&gt;AnoPlanilha,"Fora do ano da planilha","OK")))))))))))</f>
        <v/>
      </c>
      <c r="H690" s="25">
        <f>IF(COUNTA($A690:$F690)=0,"",COUNTA($A690:$F690))</f>
        <v/>
      </c>
    </row>
    <row r="691">
      <c r="A691" s="24" t="n"/>
      <c r="B691" s="18" t="n"/>
      <c r="C691" s="18" t="n"/>
      <c r="D691" s="18" t="n"/>
      <c r="E691" s="19" t="n"/>
      <c r="F691" s="14" t="n"/>
      <c r="G691" s="20">
        <f>IF(COUNTA($A691:$F691)=0,"",IF($A691="","Falta a data",IF(NOT(ISNUMBER($A691)),"Data inválida: use 25/10/2026",IF($F691="","Falta o valor",IF(NOT(ISNUMBER($F691)),"Valor inválido: só números",IF($F691&lt;0,"Valor negativo: lance sem sinal e escolha o tipo",IF($E691="","Falta o tipo",IF($C691="","Sem categoria",IF(ISNA(MATCH($C691,'Configuração'!$B$12:$B$41,0)),"Categoria fora da lista",IF(INDEX('Configuração'!$C$12:$C$41,MATCH($C691,'Configuração'!$B$12:$B$41,0))&lt;&gt;$E691,"Tipo diferente do da categoria",IF(YEAR($A691)&lt;&gt;AnoPlanilha,"Fora do ano da planilha","OK")))))))))))</f>
        <v/>
      </c>
      <c r="H691" s="25">
        <f>IF(COUNTA($A691:$F691)=0,"",COUNTA($A691:$F691))</f>
        <v/>
      </c>
    </row>
    <row r="692">
      <c r="A692" s="24" t="n"/>
      <c r="B692" s="18" t="n"/>
      <c r="C692" s="18" t="n"/>
      <c r="D692" s="18" t="n"/>
      <c r="E692" s="19" t="n"/>
      <c r="F692" s="14" t="n"/>
      <c r="G692" s="20">
        <f>IF(COUNTA($A692:$F692)=0,"",IF($A692="","Falta a data",IF(NOT(ISNUMBER($A692)),"Data inválida: use 25/10/2026",IF($F692="","Falta o valor",IF(NOT(ISNUMBER($F692)),"Valor inválido: só números",IF($F692&lt;0,"Valor negativo: lance sem sinal e escolha o tipo",IF($E692="","Falta o tipo",IF($C692="","Sem categoria",IF(ISNA(MATCH($C692,'Configuração'!$B$12:$B$41,0)),"Categoria fora da lista",IF(INDEX('Configuração'!$C$12:$C$41,MATCH($C692,'Configuração'!$B$12:$B$41,0))&lt;&gt;$E692,"Tipo diferente do da categoria",IF(YEAR($A692)&lt;&gt;AnoPlanilha,"Fora do ano da planilha","OK")))))))))))</f>
        <v/>
      </c>
      <c r="H692" s="25">
        <f>IF(COUNTA($A692:$F692)=0,"",COUNTA($A692:$F692))</f>
        <v/>
      </c>
    </row>
    <row r="693">
      <c r="A693" s="24" t="n"/>
      <c r="B693" s="18" t="n"/>
      <c r="C693" s="18" t="n"/>
      <c r="D693" s="18" t="n"/>
      <c r="E693" s="19" t="n"/>
      <c r="F693" s="14" t="n"/>
      <c r="G693" s="20">
        <f>IF(COUNTA($A693:$F693)=0,"",IF($A693="","Falta a data",IF(NOT(ISNUMBER($A693)),"Data inválida: use 25/10/2026",IF($F693="","Falta o valor",IF(NOT(ISNUMBER($F693)),"Valor inválido: só números",IF($F693&lt;0,"Valor negativo: lance sem sinal e escolha o tipo",IF($E693="","Falta o tipo",IF($C693="","Sem categoria",IF(ISNA(MATCH($C693,'Configuração'!$B$12:$B$41,0)),"Categoria fora da lista",IF(INDEX('Configuração'!$C$12:$C$41,MATCH($C693,'Configuração'!$B$12:$B$41,0))&lt;&gt;$E693,"Tipo diferente do da categoria",IF(YEAR($A693)&lt;&gt;AnoPlanilha,"Fora do ano da planilha","OK")))))))))))</f>
        <v/>
      </c>
      <c r="H693" s="25">
        <f>IF(COUNTA($A693:$F693)=0,"",COUNTA($A693:$F693))</f>
        <v/>
      </c>
    </row>
    <row r="694">
      <c r="A694" s="24" t="n"/>
      <c r="B694" s="18" t="n"/>
      <c r="C694" s="18" t="n"/>
      <c r="D694" s="18" t="n"/>
      <c r="E694" s="19" t="n"/>
      <c r="F694" s="14" t="n"/>
      <c r="G694" s="20">
        <f>IF(COUNTA($A694:$F694)=0,"",IF($A694="","Falta a data",IF(NOT(ISNUMBER($A694)),"Data inválida: use 25/10/2026",IF($F694="","Falta o valor",IF(NOT(ISNUMBER($F694)),"Valor inválido: só números",IF($F694&lt;0,"Valor negativo: lance sem sinal e escolha o tipo",IF($E694="","Falta o tipo",IF($C694="","Sem categoria",IF(ISNA(MATCH($C694,'Configuração'!$B$12:$B$41,0)),"Categoria fora da lista",IF(INDEX('Configuração'!$C$12:$C$41,MATCH($C694,'Configuração'!$B$12:$B$41,0))&lt;&gt;$E694,"Tipo diferente do da categoria",IF(YEAR($A694)&lt;&gt;AnoPlanilha,"Fora do ano da planilha","OK")))))))))))</f>
        <v/>
      </c>
      <c r="H694" s="25">
        <f>IF(COUNTA($A694:$F694)=0,"",COUNTA($A694:$F694))</f>
        <v/>
      </c>
    </row>
    <row r="695">
      <c r="A695" s="24" t="n"/>
      <c r="B695" s="18" t="n"/>
      <c r="C695" s="18" t="n"/>
      <c r="D695" s="18" t="n"/>
      <c r="E695" s="19" t="n"/>
      <c r="F695" s="14" t="n"/>
      <c r="G695" s="20">
        <f>IF(COUNTA($A695:$F695)=0,"",IF($A695="","Falta a data",IF(NOT(ISNUMBER($A695)),"Data inválida: use 25/10/2026",IF($F695="","Falta o valor",IF(NOT(ISNUMBER($F695)),"Valor inválido: só números",IF($F695&lt;0,"Valor negativo: lance sem sinal e escolha o tipo",IF($E695="","Falta o tipo",IF($C695="","Sem categoria",IF(ISNA(MATCH($C695,'Configuração'!$B$12:$B$41,0)),"Categoria fora da lista",IF(INDEX('Configuração'!$C$12:$C$41,MATCH($C695,'Configuração'!$B$12:$B$41,0))&lt;&gt;$E695,"Tipo diferente do da categoria",IF(YEAR($A695)&lt;&gt;AnoPlanilha,"Fora do ano da planilha","OK")))))))))))</f>
        <v/>
      </c>
      <c r="H695" s="25">
        <f>IF(COUNTA($A695:$F695)=0,"",COUNTA($A695:$F695))</f>
        <v/>
      </c>
    </row>
    <row r="696">
      <c r="A696" s="24" t="n"/>
      <c r="B696" s="18" t="n"/>
      <c r="C696" s="18" t="n"/>
      <c r="D696" s="18" t="n"/>
      <c r="E696" s="19" t="n"/>
      <c r="F696" s="14" t="n"/>
      <c r="G696" s="20">
        <f>IF(COUNTA($A696:$F696)=0,"",IF($A696="","Falta a data",IF(NOT(ISNUMBER($A696)),"Data inválida: use 25/10/2026",IF($F696="","Falta o valor",IF(NOT(ISNUMBER($F696)),"Valor inválido: só números",IF($F696&lt;0,"Valor negativo: lance sem sinal e escolha o tipo",IF($E696="","Falta o tipo",IF($C696="","Sem categoria",IF(ISNA(MATCH($C696,'Configuração'!$B$12:$B$41,0)),"Categoria fora da lista",IF(INDEX('Configuração'!$C$12:$C$41,MATCH($C696,'Configuração'!$B$12:$B$41,0))&lt;&gt;$E696,"Tipo diferente do da categoria",IF(YEAR($A696)&lt;&gt;AnoPlanilha,"Fora do ano da planilha","OK")))))))))))</f>
        <v/>
      </c>
      <c r="H696" s="25">
        <f>IF(COUNTA($A696:$F696)=0,"",COUNTA($A696:$F696))</f>
        <v/>
      </c>
    </row>
    <row r="697">
      <c r="A697" s="24" t="n"/>
      <c r="B697" s="18" t="n"/>
      <c r="C697" s="18" t="n"/>
      <c r="D697" s="18" t="n"/>
      <c r="E697" s="19" t="n"/>
      <c r="F697" s="14" t="n"/>
      <c r="G697" s="20">
        <f>IF(COUNTA($A697:$F697)=0,"",IF($A697="","Falta a data",IF(NOT(ISNUMBER($A697)),"Data inválida: use 25/10/2026",IF($F697="","Falta o valor",IF(NOT(ISNUMBER($F697)),"Valor inválido: só números",IF($F697&lt;0,"Valor negativo: lance sem sinal e escolha o tipo",IF($E697="","Falta o tipo",IF($C697="","Sem categoria",IF(ISNA(MATCH($C697,'Configuração'!$B$12:$B$41,0)),"Categoria fora da lista",IF(INDEX('Configuração'!$C$12:$C$41,MATCH($C697,'Configuração'!$B$12:$B$41,0))&lt;&gt;$E697,"Tipo diferente do da categoria",IF(YEAR($A697)&lt;&gt;AnoPlanilha,"Fora do ano da planilha","OK")))))))))))</f>
        <v/>
      </c>
      <c r="H697" s="25">
        <f>IF(COUNTA($A697:$F697)=0,"",COUNTA($A697:$F697))</f>
        <v/>
      </c>
    </row>
    <row r="698">
      <c r="A698" s="24" t="n"/>
      <c r="B698" s="18" t="n"/>
      <c r="C698" s="18" t="n"/>
      <c r="D698" s="18" t="n"/>
      <c r="E698" s="19" t="n"/>
      <c r="F698" s="14" t="n"/>
      <c r="G698" s="20">
        <f>IF(COUNTA($A698:$F698)=0,"",IF($A698="","Falta a data",IF(NOT(ISNUMBER($A698)),"Data inválida: use 25/10/2026",IF($F698="","Falta o valor",IF(NOT(ISNUMBER($F698)),"Valor inválido: só números",IF($F698&lt;0,"Valor negativo: lance sem sinal e escolha o tipo",IF($E698="","Falta o tipo",IF($C698="","Sem categoria",IF(ISNA(MATCH($C698,'Configuração'!$B$12:$B$41,0)),"Categoria fora da lista",IF(INDEX('Configuração'!$C$12:$C$41,MATCH($C698,'Configuração'!$B$12:$B$41,0))&lt;&gt;$E698,"Tipo diferente do da categoria",IF(YEAR($A698)&lt;&gt;AnoPlanilha,"Fora do ano da planilha","OK")))))))))))</f>
        <v/>
      </c>
      <c r="H698" s="25">
        <f>IF(COUNTA($A698:$F698)=0,"",COUNTA($A698:$F698))</f>
        <v/>
      </c>
    </row>
    <row r="699">
      <c r="A699" s="24" t="n"/>
      <c r="B699" s="18" t="n"/>
      <c r="C699" s="18" t="n"/>
      <c r="D699" s="18" t="n"/>
      <c r="E699" s="19" t="n"/>
      <c r="F699" s="14" t="n"/>
      <c r="G699" s="20">
        <f>IF(COUNTA($A699:$F699)=0,"",IF($A699="","Falta a data",IF(NOT(ISNUMBER($A699)),"Data inválida: use 25/10/2026",IF($F699="","Falta o valor",IF(NOT(ISNUMBER($F699)),"Valor inválido: só números",IF($F699&lt;0,"Valor negativo: lance sem sinal e escolha o tipo",IF($E699="","Falta o tipo",IF($C699="","Sem categoria",IF(ISNA(MATCH($C699,'Configuração'!$B$12:$B$41,0)),"Categoria fora da lista",IF(INDEX('Configuração'!$C$12:$C$41,MATCH($C699,'Configuração'!$B$12:$B$41,0))&lt;&gt;$E699,"Tipo diferente do da categoria",IF(YEAR($A699)&lt;&gt;AnoPlanilha,"Fora do ano da planilha","OK")))))))))))</f>
        <v/>
      </c>
      <c r="H699" s="25">
        <f>IF(COUNTA($A699:$F699)=0,"",COUNTA($A699:$F699))</f>
        <v/>
      </c>
    </row>
    <row r="700">
      <c r="A700" s="24" t="n"/>
      <c r="B700" s="18" t="n"/>
      <c r="C700" s="18" t="n"/>
      <c r="D700" s="18" t="n"/>
      <c r="E700" s="19" t="n"/>
      <c r="F700" s="14" t="n"/>
      <c r="G700" s="20">
        <f>IF(COUNTA($A700:$F700)=0,"",IF($A700="","Falta a data",IF(NOT(ISNUMBER($A700)),"Data inválida: use 25/10/2026",IF($F700="","Falta o valor",IF(NOT(ISNUMBER($F700)),"Valor inválido: só números",IF($F700&lt;0,"Valor negativo: lance sem sinal e escolha o tipo",IF($E700="","Falta o tipo",IF($C700="","Sem categoria",IF(ISNA(MATCH($C700,'Configuração'!$B$12:$B$41,0)),"Categoria fora da lista",IF(INDEX('Configuração'!$C$12:$C$41,MATCH($C700,'Configuração'!$B$12:$B$41,0))&lt;&gt;$E700,"Tipo diferente do da categoria",IF(YEAR($A700)&lt;&gt;AnoPlanilha,"Fora do ano da planilha","OK")))))))))))</f>
        <v/>
      </c>
      <c r="H700" s="25">
        <f>IF(COUNTA($A700:$F700)=0,"",COUNTA($A700:$F700))</f>
        <v/>
      </c>
    </row>
    <row r="701">
      <c r="A701" s="24" t="n"/>
      <c r="B701" s="18" t="n"/>
      <c r="C701" s="18" t="n"/>
      <c r="D701" s="18" t="n"/>
      <c r="E701" s="19" t="n"/>
      <c r="F701" s="14" t="n"/>
      <c r="G701" s="20">
        <f>IF(COUNTA($A701:$F701)=0,"",IF($A701="","Falta a data",IF(NOT(ISNUMBER($A701)),"Data inválida: use 25/10/2026",IF($F701="","Falta o valor",IF(NOT(ISNUMBER($F701)),"Valor inválido: só números",IF($F701&lt;0,"Valor negativo: lance sem sinal e escolha o tipo",IF($E701="","Falta o tipo",IF($C701="","Sem categoria",IF(ISNA(MATCH($C701,'Configuração'!$B$12:$B$41,0)),"Categoria fora da lista",IF(INDEX('Configuração'!$C$12:$C$41,MATCH($C701,'Configuração'!$B$12:$B$41,0))&lt;&gt;$E701,"Tipo diferente do da categoria",IF(YEAR($A701)&lt;&gt;AnoPlanilha,"Fora do ano da planilha","OK")))))))))))</f>
        <v/>
      </c>
      <c r="H701" s="25">
        <f>IF(COUNTA($A701:$F701)=0,"",COUNTA($A701:$F701))</f>
        <v/>
      </c>
    </row>
    <row r="702">
      <c r="A702" s="24" t="n"/>
      <c r="B702" s="18" t="n"/>
      <c r="C702" s="18" t="n"/>
      <c r="D702" s="18" t="n"/>
      <c r="E702" s="19" t="n"/>
      <c r="F702" s="14" t="n"/>
      <c r="G702" s="20">
        <f>IF(COUNTA($A702:$F702)=0,"",IF($A702="","Falta a data",IF(NOT(ISNUMBER($A702)),"Data inválida: use 25/10/2026",IF($F702="","Falta o valor",IF(NOT(ISNUMBER($F702)),"Valor inválido: só números",IF($F702&lt;0,"Valor negativo: lance sem sinal e escolha o tipo",IF($E702="","Falta o tipo",IF($C702="","Sem categoria",IF(ISNA(MATCH($C702,'Configuração'!$B$12:$B$41,0)),"Categoria fora da lista",IF(INDEX('Configuração'!$C$12:$C$41,MATCH($C702,'Configuração'!$B$12:$B$41,0))&lt;&gt;$E702,"Tipo diferente do da categoria",IF(YEAR($A702)&lt;&gt;AnoPlanilha,"Fora do ano da planilha","OK")))))))))))</f>
        <v/>
      </c>
      <c r="H702" s="25">
        <f>IF(COUNTA($A702:$F702)=0,"",COUNTA($A702:$F702))</f>
        <v/>
      </c>
    </row>
    <row r="703">
      <c r="A703" s="24" t="n"/>
      <c r="B703" s="18" t="n"/>
      <c r="C703" s="18" t="n"/>
      <c r="D703" s="18" t="n"/>
      <c r="E703" s="19" t="n"/>
      <c r="F703" s="14" t="n"/>
      <c r="G703" s="20">
        <f>IF(COUNTA($A703:$F703)=0,"",IF($A703="","Falta a data",IF(NOT(ISNUMBER($A703)),"Data inválida: use 25/10/2026",IF($F703="","Falta o valor",IF(NOT(ISNUMBER($F703)),"Valor inválido: só números",IF($F703&lt;0,"Valor negativo: lance sem sinal e escolha o tipo",IF($E703="","Falta o tipo",IF($C703="","Sem categoria",IF(ISNA(MATCH($C703,'Configuração'!$B$12:$B$41,0)),"Categoria fora da lista",IF(INDEX('Configuração'!$C$12:$C$41,MATCH($C703,'Configuração'!$B$12:$B$41,0))&lt;&gt;$E703,"Tipo diferente do da categoria",IF(YEAR($A703)&lt;&gt;AnoPlanilha,"Fora do ano da planilha","OK")))))))))))</f>
        <v/>
      </c>
      <c r="H703" s="25">
        <f>IF(COUNTA($A703:$F703)=0,"",COUNTA($A703:$F703))</f>
        <v/>
      </c>
    </row>
    <row r="704">
      <c r="A704" s="24" t="n"/>
      <c r="B704" s="18" t="n"/>
      <c r="C704" s="18" t="n"/>
      <c r="D704" s="18" t="n"/>
      <c r="E704" s="19" t="n"/>
      <c r="F704" s="14" t="n"/>
      <c r="G704" s="20">
        <f>IF(COUNTA($A704:$F704)=0,"",IF($A704="","Falta a data",IF(NOT(ISNUMBER($A704)),"Data inválida: use 25/10/2026",IF($F704="","Falta o valor",IF(NOT(ISNUMBER($F704)),"Valor inválido: só números",IF($F704&lt;0,"Valor negativo: lance sem sinal e escolha o tipo",IF($E704="","Falta o tipo",IF($C704="","Sem categoria",IF(ISNA(MATCH($C704,'Configuração'!$B$12:$B$41,0)),"Categoria fora da lista",IF(INDEX('Configuração'!$C$12:$C$41,MATCH($C704,'Configuração'!$B$12:$B$41,0))&lt;&gt;$E704,"Tipo diferente do da categoria",IF(YEAR($A704)&lt;&gt;AnoPlanilha,"Fora do ano da planilha","OK")))))))))))</f>
        <v/>
      </c>
      <c r="H704" s="25">
        <f>IF(COUNTA($A704:$F704)=0,"",COUNTA($A704:$F704))</f>
        <v/>
      </c>
    </row>
    <row r="705">
      <c r="A705" s="24" t="n"/>
      <c r="B705" s="18" t="n"/>
      <c r="C705" s="18" t="n"/>
      <c r="D705" s="18" t="n"/>
      <c r="E705" s="19" t="n"/>
      <c r="F705" s="14" t="n"/>
      <c r="G705" s="20">
        <f>IF(COUNTA($A705:$F705)=0,"",IF($A705="","Falta a data",IF(NOT(ISNUMBER($A705)),"Data inválida: use 25/10/2026",IF($F705="","Falta o valor",IF(NOT(ISNUMBER($F705)),"Valor inválido: só números",IF($F705&lt;0,"Valor negativo: lance sem sinal e escolha o tipo",IF($E705="","Falta o tipo",IF($C705="","Sem categoria",IF(ISNA(MATCH($C705,'Configuração'!$B$12:$B$41,0)),"Categoria fora da lista",IF(INDEX('Configuração'!$C$12:$C$41,MATCH($C705,'Configuração'!$B$12:$B$41,0))&lt;&gt;$E705,"Tipo diferente do da categoria",IF(YEAR($A705)&lt;&gt;AnoPlanilha,"Fora do ano da planilha","OK")))))))))))</f>
        <v/>
      </c>
      <c r="H705" s="25">
        <f>IF(COUNTA($A705:$F705)=0,"",COUNTA($A705:$F705))</f>
        <v/>
      </c>
    </row>
    <row r="706">
      <c r="A706" s="24" t="n"/>
      <c r="B706" s="18" t="n"/>
      <c r="C706" s="18" t="n"/>
      <c r="D706" s="18" t="n"/>
      <c r="E706" s="19" t="n"/>
      <c r="F706" s="14" t="n"/>
      <c r="G706" s="20">
        <f>IF(COUNTA($A706:$F706)=0,"",IF($A706="","Falta a data",IF(NOT(ISNUMBER($A706)),"Data inválida: use 25/10/2026",IF($F706="","Falta o valor",IF(NOT(ISNUMBER($F706)),"Valor inválido: só números",IF($F706&lt;0,"Valor negativo: lance sem sinal e escolha o tipo",IF($E706="","Falta o tipo",IF($C706="","Sem categoria",IF(ISNA(MATCH($C706,'Configuração'!$B$12:$B$41,0)),"Categoria fora da lista",IF(INDEX('Configuração'!$C$12:$C$41,MATCH($C706,'Configuração'!$B$12:$B$41,0))&lt;&gt;$E706,"Tipo diferente do da categoria",IF(YEAR($A706)&lt;&gt;AnoPlanilha,"Fora do ano da planilha","OK")))))))))))</f>
        <v/>
      </c>
      <c r="H706" s="25">
        <f>IF(COUNTA($A706:$F706)=0,"",COUNTA($A706:$F706))</f>
        <v/>
      </c>
    </row>
    <row r="707">
      <c r="A707" s="24" t="n"/>
      <c r="B707" s="18" t="n"/>
      <c r="C707" s="18" t="n"/>
      <c r="D707" s="18" t="n"/>
      <c r="E707" s="19" t="n"/>
      <c r="F707" s="14" t="n"/>
      <c r="G707" s="20">
        <f>IF(COUNTA($A707:$F707)=0,"",IF($A707="","Falta a data",IF(NOT(ISNUMBER($A707)),"Data inválida: use 25/10/2026",IF($F707="","Falta o valor",IF(NOT(ISNUMBER($F707)),"Valor inválido: só números",IF($F707&lt;0,"Valor negativo: lance sem sinal e escolha o tipo",IF($E707="","Falta o tipo",IF($C707="","Sem categoria",IF(ISNA(MATCH($C707,'Configuração'!$B$12:$B$41,0)),"Categoria fora da lista",IF(INDEX('Configuração'!$C$12:$C$41,MATCH($C707,'Configuração'!$B$12:$B$41,0))&lt;&gt;$E707,"Tipo diferente do da categoria",IF(YEAR($A707)&lt;&gt;AnoPlanilha,"Fora do ano da planilha","OK")))))))))))</f>
        <v/>
      </c>
      <c r="H707" s="25">
        <f>IF(COUNTA($A707:$F707)=0,"",COUNTA($A707:$F707))</f>
        <v/>
      </c>
    </row>
    <row r="708">
      <c r="A708" s="24" t="n"/>
      <c r="B708" s="18" t="n"/>
      <c r="C708" s="18" t="n"/>
      <c r="D708" s="18" t="n"/>
      <c r="E708" s="19" t="n"/>
      <c r="F708" s="14" t="n"/>
      <c r="G708" s="20">
        <f>IF(COUNTA($A708:$F708)=0,"",IF($A708="","Falta a data",IF(NOT(ISNUMBER($A708)),"Data inválida: use 25/10/2026",IF($F708="","Falta o valor",IF(NOT(ISNUMBER($F708)),"Valor inválido: só números",IF($F708&lt;0,"Valor negativo: lance sem sinal e escolha o tipo",IF($E708="","Falta o tipo",IF($C708="","Sem categoria",IF(ISNA(MATCH($C708,'Configuração'!$B$12:$B$41,0)),"Categoria fora da lista",IF(INDEX('Configuração'!$C$12:$C$41,MATCH($C708,'Configuração'!$B$12:$B$41,0))&lt;&gt;$E708,"Tipo diferente do da categoria",IF(YEAR($A708)&lt;&gt;AnoPlanilha,"Fora do ano da planilha","OK")))))))))))</f>
        <v/>
      </c>
      <c r="H708" s="25">
        <f>IF(COUNTA($A708:$F708)=0,"",COUNTA($A708:$F708))</f>
        <v/>
      </c>
    </row>
    <row r="709">
      <c r="A709" s="24" t="n"/>
      <c r="B709" s="18" t="n"/>
      <c r="C709" s="18" t="n"/>
      <c r="D709" s="18" t="n"/>
      <c r="E709" s="19" t="n"/>
      <c r="F709" s="14" t="n"/>
      <c r="G709" s="20">
        <f>IF(COUNTA($A709:$F709)=0,"",IF($A709="","Falta a data",IF(NOT(ISNUMBER($A709)),"Data inválida: use 25/10/2026",IF($F709="","Falta o valor",IF(NOT(ISNUMBER($F709)),"Valor inválido: só números",IF($F709&lt;0,"Valor negativo: lance sem sinal e escolha o tipo",IF($E709="","Falta o tipo",IF($C709="","Sem categoria",IF(ISNA(MATCH($C709,'Configuração'!$B$12:$B$41,0)),"Categoria fora da lista",IF(INDEX('Configuração'!$C$12:$C$41,MATCH($C709,'Configuração'!$B$12:$B$41,0))&lt;&gt;$E709,"Tipo diferente do da categoria",IF(YEAR($A709)&lt;&gt;AnoPlanilha,"Fora do ano da planilha","OK")))))))))))</f>
        <v/>
      </c>
      <c r="H709" s="25">
        <f>IF(COUNTA($A709:$F709)=0,"",COUNTA($A709:$F709))</f>
        <v/>
      </c>
    </row>
    <row r="710">
      <c r="A710" s="24" t="n"/>
      <c r="B710" s="18" t="n"/>
      <c r="C710" s="18" t="n"/>
      <c r="D710" s="18" t="n"/>
      <c r="E710" s="19" t="n"/>
      <c r="F710" s="14" t="n"/>
      <c r="G710" s="20">
        <f>IF(COUNTA($A710:$F710)=0,"",IF($A710="","Falta a data",IF(NOT(ISNUMBER($A710)),"Data inválida: use 25/10/2026",IF($F710="","Falta o valor",IF(NOT(ISNUMBER($F710)),"Valor inválido: só números",IF($F710&lt;0,"Valor negativo: lance sem sinal e escolha o tipo",IF($E710="","Falta o tipo",IF($C710="","Sem categoria",IF(ISNA(MATCH($C710,'Configuração'!$B$12:$B$41,0)),"Categoria fora da lista",IF(INDEX('Configuração'!$C$12:$C$41,MATCH($C710,'Configuração'!$B$12:$B$41,0))&lt;&gt;$E710,"Tipo diferente do da categoria",IF(YEAR($A710)&lt;&gt;AnoPlanilha,"Fora do ano da planilha","OK")))))))))))</f>
        <v/>
      </c>
      <c r="H710" s="25">
        <f>IF(COUNTA($A710:$F710)=0,"",COUNTA($A710:$F710))</f>
        <v/>
      </c>
    </row>
    <row r="711">
      <c r="A711" s="24" t="n"/>
      <c r="B711" s="18" t="n"/>
      <c r="C711" s="18" t="n"/>
      <c r="D711" s="18" t="n"/>
      <c r="E711" s="19" t="n"/>
      <c r="F711" s="14" t="n"/>
      <c r="G711" s="20">
        <f>IF(COUNTA($A711:$F711)=0,"",IF($A711="","Falta a data",IF(NOT(ISNUMBER($A711)),"Data inválida: use 25/10/2026",IF($F711="","Falta o valor",IF(NOT(ISNUMBER($F711)),"Valor inválido: só números",IF($F711&lt;0,"Valor negativo: lance sem sinal e escolha o tipo",IF($E711="","Falta o tipo",IF($C711="","Sem categoria",IF(ISNA(MATCH($C711,'Configuração'!$B$12:$B$41,0)),"Categoria fora da lista",IF(INDEX('Configuração'!$C$12:$C$41,MATCH($C711,'Configuração'!$B$12:$B$41,0))&lt;&gt;$E711,"Tipo diferente do da categoria",IF(YEAR($A711)&lt;&gt;AnoPlanilha,"Fora do ano da planilha","OK")))))))))))</f>
        <v/>
      </c>
      <c r="H711" s="25">
        <f>IF(COUNTA($A711:$F711)=0,"",COUNTA($A711:$F711))</f>
        <v/>
      </c>
    </row>
    <row r="712">
      <c r="A712" s="24" t="n"/>
      <c r="B712" s="18" t="n"/>
      <c r="C712" s="18" t="n"/>
      <c r="D712" s="18" t="n"/>
      <c r="E712" s="19" t="n"/>
      <c r="F712" s="14" t="n"/>
      <c r="G712" s="20">
        <f>IF(COUNTA($A712:$F712)=0,"",IF($A712="","Falta a data",IF(NOT(ISNUMBER($A712)),"Data inválida: use 25/10/2026",IF($F712="","Falta o valor",IF(NOT(ISNUMBER($F712)),"Valor inválido: só números",IF($F712&lt;0,"Valor negativo: lance sem sinal e escolha o tipo",IF($E712="","Falta o tipo",IF($C712="","Sem categoria",IF(ISNA(MATCH($C712,'Configuração'!$B$12:$B$41,0)),"Categoria fora da lista",IF(INDEX('Configuração'!$C$12:$C$41,MATCH($C712,'Configuração'!$B$12:$B$41,0))&lt;&gt;$E712,"Tipo diferente do da categoria",IF(YEAR($A712)&lt;&gt;AnoPlanilha,"Fora do ano da planilha","OK")))))))))))</f>
        <v/>
      </c>
      <c r="H712" s="25">
        <f>IF(COUNTA($A712:$F712)=0,"",COUNTA($A712:$F712))</f>
        <v/>
      </c>
    </row>
    <row r="713">
      <c r="A713" s="24" t="n"/>
      <c r="B713" s="18" t="n"/>
      <c r="C713" s="18" t="n"/>
      <c r="D713" s="18" t="n"/>
      <c r="E713" s="19" t="n"/>
      <c r="F713" s="14" t="n"/>
      <c r="G713" s="20">
        <f>IF(COUNTA($A713:$F713)=0,"",IF($A713="","Falta a data",IF(NOT(ISNUMBER($A713)),"Data inválida: use 25/10/2026",IF($F713="","Falta o valor",IF(NOT(ISNUMBER($F713)),"Valor inválido: só números",IF($F713&lt;0,"Valor negativo: lance sem sinal e escolha o tipo",IF($E713="","Falta o tipo",IF($C713="","Sem categoria",IF(ISNA(MATCH($C713,'Configuração'!$B$12:$B$41,0)),"Categoria fora da lista",IF(INDEX('Configuração'!$C$12:$C$41,MATCH($C713,'Configuração'!$B$12:$B$41,0))&lt;&gt;$E713,"Tipo diferente do da categoria",IF(YEAR($A713)&lt;&gt;AnoPlanilha,"Fora do ano da planilha","OK")))))))))))</f>
        <v/>
      </c>
      <c r="H713" s="25">
        <f>IF(COUNTA($A713:$F713)=0,"",COUNTA($A713:$F713))</f>
        <v/>
      </c>
    </row>
    <row r="714">
      <c r="A714" s="24" t="n"/>
      <c r="B714" s="18" t="n"/>
      <c r="C714" s="18" t="n"/>
      <c r="D714" s="18" t="n"/>
      <c r="E714" s="19" t="n"/>
      <c r="F714" s="14" t="n"/>
      <c r="G714" s="20">
        <f>IF(COUNTA($A714:$F714)=0,"",IF($A714="","Falta a data",IF(NOT(ISNUMBER($A714)),"Data inválida: use 25/10/2026",IF($F714="","Falta o valor",IF(NOT(ISNUMBER($F714)),"Valor inválido: só números",IF($F714&lt;0,"Valor negativo: lance sem sinal e escolha o tipo",IF($E714="","Falta o tipo",IF($C714="","Sem categoria",IF(ISNA(MATCH($C714,'Configuração'!$B$12:$B$41,0)),"Categoria fora da lista",IF(INDEX('Configuração'!$C$12:$C$41,MATCH($C714,'Configuração'!$B$12:$B$41,0))&lt;&gt;$E714,"Tipo diferente do da categoria",IF(YEAR($A714)&lt;&gt;AnoPlanilha,"Fora do ano da planilha","OK")))))))))))</f>
        <v/>
      </c>
      <c r="H714" s="25">
        <f>IF(COUNTA($A714:$F714)=0,"",COUNTA($A714:$F714))</f>
        <v/>
      </c>
    </row>
    <row r="715">
      <c r="A715" s="24" t="n"/>
      <c r="B715" s="18" t="n"/>
      <c r="C715" s="18" t="n"/>
      <c r="D715" s="18" t="n"/>
      <c r="E715" s="19" t="n"/>
      <c r="F715" s="14" t="n"/>
      <c r="G715" s="20">
        <f>IF(COUNTA($A715:$F715)=0,"",IF($A715="","Falta a data",IF(NOT(ISNUMBER($A715)),"Data inválida: use 25/10/2026",IF($F715="","Falta o valor",IF(NOT(ISNUMBER($F715)),"Valor inválido: só números",IF($F715&lt;0,"Valor negativo: lance sem sinal e escolha o tipo",IF($E715="","Falta o tipo",IF($C715="","Sem categoria",IF(ISNA(MATCH($C715,'Configuração'!$B$12:$B$41,0)),"Categoria fora da lista",IF(INDEX('Configuração'!$C$12:$C$41,MATCH($C715,'Configuração'!$B$12:$B$41,0))&lt;&gt;$E715,"Tipo diferente do da categoria",IF(YEAR($A715)&lt;&gt;AnoPlanilha,"Fora do ano da planilha","OK")))))))))))</f>
        <v/>
      </c>
      <c r="H715" s="25">
        <f>IF(COUNTA($A715:$F715)=0,"",COUNTA($A715:$F715))</f>
        <v/>
      </c>
    </row>
    <row r="716">
      <c r="A716" s="24" t="n"/>
      <c r="B716" s="18" t="n"/>
      <c r="C716" s="18" t="n"/>
      <c r="D716" s="18" t="n"/>
      <c r="E716" s="19" t="n"/>
      <c r="F716" s="14" t="n"/>
      <c r="G716" s="20">
        <f>IF(COUNTA($A716:$F716)=0,"",IF($A716="","Falta a data",IF(NOT(ISNUMBER($A716)),"Data inválida: use 25/10/2026",IF($F716="","Falta o valor",IF(NOT(ISNUMBER($F716)),"Valor inválido: só números",IF($F716&lt;0,"Valor negativo: lance sem sinal e escolha o tipo",IF($E716="","Falta o tipo",IF($C716="","Sem categoria",IF(ISNA(MATCH($C716,'Configuração'!$B$12:$B$41,0)),"Categoria fora da lista",IF(INDEX('Configuração'!$C$12:$C$41,MATCH($C716,'Configuração'!$B$12:$B$41,0))&lt;&gt;$E716,"Tipo diferente do da categoria",IF(YEAR($A716)&lt;&gt;AnoPlanilha,"Fora do ano da planilha","OK")))))))))))</f>
        <v/>
      </c>
      <c r="H716" s="25">
        <f>IF(COUNTA($A716:$F716)=0,"",COUNTA($A716:$F716))</f>
        <v/>
      </c>
    </row>
    <row r="717">
      <c r="A717" s="24" t="n"/>
      <c r="B717" s="18" t="n"/>
      <c r="C717" s="18" t="n"/>
      <c r="D717" s="18" t="n"/>
      <c r="E717" s="19" t="n"/>
      <c r="F717" s="14" t="n"/>
      <c r="G717" s="20">
        <f>IF(COUNTA($A717:$F717)=0,"",IF($A717="","Falta a data",IF(NOT(ISNUMBER($A717)),"Data inválida: use 25/10/2026",IF($F717="","Falta o valor",IF(NOT(ISNUMBER($F717)),"Valor inválido: só números",IF($F717&lt;0,"Valor negativo: lance sem sinal e escolha o tipo",IF($E717="","Falta o tipo",IF($C717="","Sem categoria",IF(ISNA(MATCH($C717,'Configuração'!$B$12:$B$41,0)),"Categoria fora da lista",IF(INDEX('Configuração'!$C$12:$C$41,MATCH($C717,'Configuração'!$B$12:$B$41,0))&lt;&gt;$E717,"Tipo diferente do da categoria",IF(YEAR($A717)&lt;&gt;AnoPlanilha,"Fora do ano da planilha","OK")))))))))))</f>
        <v/>
      </c>
      <c r="H717" s="25">
        <f>IF(COUNTA($A717:$F717)=0,"",COUNTA($A717:$F717))</f>
        <v/>
      </c>
    </row>
    <row r="718">
      <c r="A718" s="24" t="n"/>
      <c r="B718" s="18" t="n"/>
      <c r="C718" s="18" t="n"/>
      <c r="D718" s="18" t="n"/>
      <c r="E718" s="19" t="n"/>
      <c r="F718" s="14" t="n"/>
      <c r="G718" s="20">
        <f>IF(COUNTA($A718:$F718)=0,"",IF($A718="","Falta a data",IF(NOT(ISNUMBER($A718)),"Data inválida: use 25/10/2026",IF($F718="","Falta o valor",IF(NOT(ISNUMBER($F718)),"Valor inválido: só números",IF($F718&lt;0,"Valor negativo: lance sem sinal e escolha o tipo",IF($E718="","Falta o tipo",IF($C718="","Sem categoria",IF(ISNA(MATCH($C718,'Configuração'!$B$12:$B$41,0)),"Categoria fora da lista",IF(INDEX('Configuração'!$C$12:$C$41,MATCH($C718,'Configuração'!$B$12:$B$41,0))&lt;&gt;$E718,"Tipo diferente do da categoria",IF(YEAR($A718)&lt;&gt;AnoPlanilha,"Fora do ano da planilha","OK")))))))))))</f>
        <v/>
      </c>
      <c r="H718" s="25">
        <f>IF(COUNTA($A718:$F718)=0,"",COUNTA($A718:$F718))</f>
        <v/>
      </c>
    </row>
    <row r="719">
      <c r="A719" s="24" t="n"/>
      <c r="B719" s="18" t="n"/>
      <c r="C719" s="18" t="n"/>
      <c r="D719" s="18" t="n"/>
      <c r="E719" s="19" t="n"/>
      <c r="F719" s="14" t="n"/>
      <c r="G719" s="20">
        <f>IF(COUNTA($A719:$F719)=0,"",IF($A719="","Falta a data",IF(NOT(ISNUMBER($A719)),"Data inválida: use 25/10/2026",IF($F719="","Falta o valor",IF(NOT(ISNUMBER($F719)),"Valor inválido: só números",IF($F719&lt;0,"Valor negativo: lance sem sinal e escolha o tipo",IF($E719="","Falta o tipo",IF($C719="","Sem categoria",IF(ISNA(MATCH($C719,'Configuração'!$B$12:$B$41,0)),"Categoria fora da lista",IF(INDEX('Configuração'!$C$12:$C$41,MATCH($C719,'Configuração'!$B$12:$B$41,0))&lt;&gt;$E719,"Tipo diferente do da categoria",IF(YEAR($A719)&lt;&gt;AnoPlanilha,"Fora do ano da planilha","OK")))))))))))</f>
        <v/>
      </c>
      <c r="H719" s="25">
        <f>IF(COUNTA($A719:$F719)=0,"",COUNTA($A719:$F719))</f>
        <v/>
      </c>
    </row>
    <row r="720">
      <c r="A720" s="24" t="n"/>
      <c r="B720" s="18" t="n"/>
      <c r="C720" s="18" t="n"/>
      <c r="D720" s="18" t="n"/>
      <c r="E720" s="19" t="n"/>
      <c r="F720" s="14" t="n"/>
      <c r="G720" s="20">
        <f>IF(COUNTA($A720:$F720)=0,"",IF($A720="","Falta a data",IF(NOT(ISNUMBER($A720)),"Data inválida: use 25/10/2026",IF($F720="","Falta o valor",IF(NOT(ISNUMBER($F720)),"Valor inválido: só números",IF($F720&lt;0,"Valor negativo: lance sem sinal e escolha o tipo",IF($E720="","Falta o tipo",IF($C720="","Sem categoria",IF(ISNA(MATCH($C720,'Configuração'!$B$12:$B$41,0)),"Categoria fora da lista",IF(INDEX('Configuração'!$C$12:$C$41,MATCH($C720,'Configuração'!$B$12:$B$41,0))&lt;&gt;$E720,"Tipo diferente do da categoria",IF(YEAR($A720)&lt;&gt;AnoPlanilha,"Fora do ano da planilha","OK")))))))))))</f>
        <v/>
      </c>
      <c r="H720" s="25">
        <f>IF(COUNTA($A720:$F720)=0,"",COUNTA($A720:$F720))</f>
        <v/>
      </c>
    </row>
    <row r="721">
      <c r="A721" s="24" t="n"/>
      <c r="B721" s="18" t="n"/>
      <c r="C721" s="18" t="n"/>
      <c r="D721" s="18" t="n"/>
      <c r="E721" s="19" t="n"/>
      <c r="F721" s="14" t="n"/>
      <c r="G721" s="20">
        <f>IF(COUNTA($A721:$F721)=0,"",IF($A721="","Falta a data",IF(NOT(ISNUMBER($A721)),"Data inválida: use 25/10/2026",IF($F721="","Falta o valor",IF(NOT(ISNUMBER($F721)),"Valor inválido: só números",IF($F721&lt;0,"Valor negativo: lance sem sinal e escolha o tipo",IF($E721="","Falta o tipo",IF($C721="","Sem categoria",IF(ISNA(MATCH($C721,'Configuração'!$B$12:$B$41,0)),"Categoria fora da lista",IF(INDEX('Configuração'!$C$12:$C$41,MATCH($C721,'Configuração'!$B$12:$B$41,0))&lt;&gt;$E721,"Tipo diferente do da categoria",IF(YEAR($A721)&lt;&gt;AnoPlanilha,"Fora do ano da planilha","OK")))))))))))</f>
        <v/>
      </c>
      <c r="H721" s="25">
        <f>IF(COUNTA($A721:$F721)=0,"",COUNTA($A721:$F721))</f>
        <v/>
      </c>
    </row>
    <row r="722">
      <c r="A722" s="24" t="n"/>
      <c r="B722" s="18" t="n"/>
      <c r="C722" s="18" t="n"/>
      <c r="D722" s="18" t="n"/>
      <c r="E722" s="19" t="n"/>
      <c r="F722" s="14" t="n"/>
      <c r="G722" s="20">
        <f>IF(COUNTA($A722:$F722)=0,"",IF($A722="","Falta a data",IF(NOT(ISNUMBER($A722)),"Data inválida: use 25/10/2026",IF($F722="","Falta o valor",IF(NOT(ISNUMBER($F722)),"Valor inválido: só números",IF($F722&lt;0,"Valor negativo: lance sem sinal e escolha o tipo",IF($E722="","Falta o tipo",IF($C722="","Sem categoria",IF(ISNA(MATCH($C722,'Configuração'!$B$12:$B$41,0)),"Categoria fora da lista",IF(INDEX('Configuração'!$C$12:$C$41,MATCH($C722,'Configuração'!$B$12:$B$41,0))&lt;&gt;$E722,"Tipo diferente do da categoria",IF(YEAR($A722)&lt;&gt;AnoPlanilha,"Fora do ano da planilha","OK")))))))))))</f>
        <v/>
      </c>
      <c r="H722" s="25">
        <f>IF(COUNTA($A722:$F722)=0,"",COUNTA($A722:$F722))</f>
        <v/>
      </c>
    </row>
    <row r="723">
      <c r="A723" s="24" t="n"/>
      <c r="B723" s="18" t="n"/>
      <c r="C723" s="18" t="n"/>
      <c r="D723" s="18" t="n"/>
      <c r="E723" s="19" t="n"/>
      <c r="F723" s="14" t="n"/>
      <c r="G723" s="20">
        <f>IF(COUNTA($A723:$F723)=0,"",IF($A723="","Falta a data",IF(NOT(ISNUMBER($A723)),"Data inválida: use 25/10/2026",IF($F723="","Falta o valor",IF(NOT(ISNUMBER($F723)),"Valor inválido: só números",IF($F723&lt;0,"Valor negativo: lance sem sinal e escolha o tipo",IF($E723="","Falta o tipo",IF($C723="","Sem categoria",IF(ISNA(MATCH($C723,'Configuração'!$B$12:$B$41,0)),"Categoria fora da lista",IF(INDEX('Configuração'!$C$12:$C$41,MATCH($C723,'Configuração'!$B$12:$B$41,0))&lt;&gt;$E723,"Tipo diferente do da categoria",IF(YEAR($A723)&lt;&gt;AnoPlanilha,"Fora do ano da planilha","OK")))))))))))</f>
        <v/>
      </c>
      <c r="H723" s="25">
        <f>IF(COUNTA($A723:$F723)=0,"",COUNTA($A723:$F723))</f>
        <v/>
      </c>
    </row>
    <row r="724">
      <c r="A724" s="24" t="n"/>
      <c r="B724" s="18" t="n"/>
      <c r="C724" s="18" t="n"/>
      <c r="D724" s="18" t="n"/>
      <c r="E724" s="19" t="n"/>
      <c r="F724" s="14" t="n"/>
      <c r="G724" s="20">
        <f>IF(COUNTA($A724:$F724)=0,"",IF($A724="","Falta a data",IF(NOT(ISNUMBER($A724)),"Data inválida: use 25/10/2026",IF($F724="","Falta o valor",IF(NOT(ISNUMBER($F724)),"Valor inválido: só números",IF($F724&lt;0,"Valor negativo: lance sem sinal e escolha o tipo",IF($E724="","Falta o tipo",IF($C724="","Sem categoria",IF(ISNA(MATCH($C724,'Configuração'!$B$12:$B$41,0)),"Categoria fora da lista",IF(INDEX('Configuração'!$C$12:$C$41,MATCH($C724,'Configuração'!$B$12:$B$41,0))&lt;&gt;$E724,"Tipo diferente do da categoria",IF(YEAR($A724)&lt;&gt;AnoPlanilha,"Fora do ano da planilha","OK")))))))))))</f>
        <v/>
      </c>
      <c r="H724" s="25">
        <f>IF(COUNTA($A724:$F724)=0,"",COUNTA($A724:$F724))</f>
        <v/>
      </c>
    </row>
    <row r="725">
      <c r="A725" s="24" t="n"/>
      <c r="B725" s="18" t="n"/>
      <c r="C725" s="18" t="n"/>
      <c r="D725" s="18" t="n"/>
      <c r="E725" s="19" t="n"/>
      <c r="F725" s="14" t="n"/>
      <c r="G725" s="20">
        <f>IF(COUNTA($A725:$F725)=0,"",IF($A725="","Falta a data",IF(NOT(ISNUMBER($A725)),"Data inválida: use 25/10/2026",IF($F725="","Falta o valor",IF(NOT(ISNUMBER($F725)),"Valor inválido: só números",IF($F725&lt;0,"Valor negativo: lance sem sinal e escolha o tipo",IF($E725="","Falta o tipo",IF($C725="","Sem categoria",IF(ISNA(MATCH($C725,'Configuração'!$B$12:$B$41,0)),"Categoria fora da lista",IF(INDEX('Configuração'!$C$12:$C$41,MATCH($C725,'Configuração'!$B$12:$B$41,0))&lt;&gt;$E725,"Tipo diferente do da categoria",IF(YEAR($A725)&lt;&gt;AnoPlanilha,"Fora do ano da planilha","OK")))))))))))</f>
        <v/>
      </c>
      <c r="H725" s="25">
        <f>IF(COUNTA($A725:$F725)=0,"",COUNTA($A725:$F725))</f>
        <v/>
      </c>
    </row>
    <row r="726">
      <c r="A726" s="24" t="n"/>
      <c r="B726" s="18" t="n"/>
      <c r="C726" s="18" t="n"/>
      <c r="D726" s="18" t="n"/>
      <c r="E726" s="19" t="n"/>
      <c r="F726" s="14" t="n"/>
      <c r="G726" s="20">
        <f>IF(COUNTA($A726:$F726)=0,"",IF($A726="","Falta a data",IF(NOT(ISNUMBER($A726)),"Data inválida: use 25/10/2026",IF($F726="","Falta o valor",IF(NOT(ISNUMBER($F726)),"Valor inválido: só números",IF($F726&lt;0,"Valor negativo: lance sem sinal e escolha o tipo",IF($E726="","Falta o tipo",IF($C726="","Sem categoria",IF(ISNA(MATCH($C726,'Configuração'!$B$12:$B$41,0)),"Categoria fora da lista",IF(INDEX('Configuração'!$C$12:$C$41,MATCH($C726,'Configuração'!$B$12:$B$41,0))&lt;&gt;$E726,"Tipo diferente do da categoria",IF(YEAR($A726)&lt;&gt;AnoPlanilha,"Fora do ano da planilha","OK")))))))))))</f>
        <v/>
      </c>
      <c r="H726" s="25">
        <f>IF(COUNTA($A726:$F726)=0,"",COUNTA($A726:$F726))</f>
        <v/>
      </c>
    </row>
    <row r="727">
      <c r="A727" s="24" t="n"/>
      <c r="B727" s="18" t="n"/>
      <c r="C727" s="18" t="n"/>
      <c r="D727" s="18" t="n"/>
      <c r="E727" s="19" t="n"/>
      <c r="F727" s="14" t="n"/>
      <c r="G727" s="20">
        <f>IF(COUNTA($A727:$F727)=0,"",IF($A727="","Falta a data",IF(NOT(ISNUMBER($A727)),"Data inválida: use 25/10/2026",IF($F727="","Falta o valor",IF(NOT(ISNUMBER($F727)),"Valor inválido: só números",IF($F727&lt;0,"Valor negativo: lance sem sinal e escolha o tipo",IF($E727="","Falta o tipo",IF($C727="","Sem categoria",IF(ISNA(MATCH($C727,'Configuração'!$B$12:$B$41,0)),"Categoria fora da lista",IF(INDEX('Configuração'!$C$12:$C$41,MATCH($C727,'Configuração'!$B$12:$B$41,0))&lt;&gt;$E727,"Tipo diferente do da categoria",IF(YEAR($A727)&lt;&gt;AnoPlanilha,"Fora do ano da planilha","OK")))))))))))</f>
        <v/>
      </c>
      <c r="H727" s="25">
        <f>IF(COUNTA($A727:$F727)=0,"",COUNTA($A727:$F727))</f>
        <v/>
      </c>
    </row>
    <row r="728">
      <c r="A728" s="24" t="n"/>
      <c r="B728" s="18" t="n"/>
      <c r="C728" s="18" t="n"/>
      <c r="D728" s="18" t="n"/>
      <c r="E728" s="19" t="n"/>
      <c r="F728" s="14" t="n"/>
      <c r="G728" s="20">
        <f>IF(COUNTA($A728:$F728)=0,"",IF($A728="","Falta a data",IF(NOT(ISNUMBER($A728)),"Data inválida: use 25/10/2026",IF($F728="","Falta o valor",IF(NOT(ISNUMBER($F728)),"Valor inválido: só números",IF($F728&lt;0,"Valor negativo: lance sem sinal e escolha o tipo",IF($E728="","Falta o tipo",IF($C728="","Sem categoria",IF(ISNA(MATCH($C728,'Configuração'!$B$12:$B$41,0)),"Categoria fora da lista",IF(INDEX('Configuração'!$C$12:$C$41,MATCH($C728,'Configuração'!$B$12:$B$41,0))&lt;&gt;$E728,"Tipo diferente do da categoria",IF(YEAR($A728)&lt;&gt;AnoPlanilha,"Fora do ano da planilha","OK")))))))))))</f>
        <v/>
      </c>
      <c r="H728" s="25">
        <f>IF(COUNTA($A728:$F728)=0,"",COUNTA($A728:$F728))</f>
        <v/>
      </c>
    </row>
    <row r="729">
      <c r="A729" s="24" t="n"/>
      <c r="B729" s="18" t="n"/>
      <c r="C729" s="18" t="n"/>
      <c r="D729" s="18" t="n"/>
      <c r="E729" s="19" t="n"/>
      <c r="F729" s="14" t="n"/>
      <c r="G729" s="20">
        <f>IF(COUNTA($A729:$F729)=0,"",IF($A729="","Falta a data",IF(NOT(ISNUMBER($A729)),"Data inválida: use 25/10/2026",IF($F729="","Falta o valor",IF(NOT(ISNUMBER($F729)),"Valor inválido: só números",IF($F729&lt;0,"Valor negativo: lance sem sinal e escolha o tipo",IF($E729="","Falta o tipo",IF($C729="","Sem categoria",IF(ISNA(MATCH($C729,'Configuração'!$B$12:$B$41,0)),"Categoria fora da lista",IF(INDEX('Configuração'!$C$12:$C$41,MATCH($C729,'Configuração'!$B$12:$B$41,0))&lt;&gt;$E729,"Tipo diferente do da categoria",IF(YEAR($A729)&lt;&gt;AnoPlanilha,"Fora do ano da planilha","OK")))))))))))</f>
        <v/>
      </c>
      <c r="H729" s="25">
        <f>IF(COUNTA($A729:$F729)=0,"",COUNTA($A729:$F729))</f>
        <v/>
      </c>
    </row>
    <row r="730">
      <c r="A730" s="24" t="n"/>
      <c r="B730" s="18" t="n"/>
      <c r="C730" s="18" t="n"/>
      <c r="D730" s="18" t="n"/>
      <c r="E730" s="19" t="n"/>
      <c r="F730" s="14" t="n"/>
      <c r="G730" s="20">
        <f>IF(COUNTA($A730:$F730)=0,"",IF($A730="","Falta a data",IF(NOT(ISNUMBER($A730)),"Data inválida: use 25/10/2026",IF($F730="","Falta o valor",IF(NOT(ISNUMBER($F730)),"Valor inválido: só números",IF($F730&lt;0,"Valor negativo: lance sem sinal e escolha o tipo",IF($E730="","Falta o tipo",IF($C730="","Sem categoria",IF(ISNA(MATCH($C730,'Configuração'!$B$12:$B$41,0)),"Categoria fora da lista",IF(INDEX('Configuração'!$C$12:$C$41,MATCH($C730,'Configuração'!$B$12:$B$41,0))&lt;&gt;$E730,"Tipo diferente do da categoria",IF(YEAR($A730)&lt;&gt;AnoPlanilha,"Fora do ano da planilha","OK")))))))))))</f>
        <v/>
      </c>
      <c r="H730" s="25">
        <f>IF(COUNTA($A730:$F730)=0,"",COUNTA($A730:$F730))</f>
        <v/>
      </c>
    </row>
    <row r="731">
      <c r="A731" s="24" t="n"/>
      <c r="B731" s="18" t="n"/>
      <c r="C731" s="18" t="n"/>
      <c r="D731" s="18" t="n"/>
      <c r="E731" s="19" t="n"/>
      <c r="F731" s="14" t="n"/>
      <c r="G731" s="20">
        <f>IF(COUNTA($A731:$F731)=0,"",IF($A731="","Falta a data",IF(NOT(ISNUMBER($A731)),"Data inválida: use 25/10/2026",IF($F731="","Falta o valor",IF(NOT(ISNUMBER($F731)),"Valor inválido: só números",IF($F731&lt;0,"Valor negativo: lance sem sinal e escolha o tipo",IF($E731="","Falta o tipo",IF($C731="","Sem categoria",IF(ISNA(MATCH($C731,'Configuração'!$B$12:$B$41,0)),"Categoria fora da lista",IF(INDEX('Configuração'!$C$12:$C$41,MATCH($C731,'Configuração'!$B$12:$B$41,0))&lt;&gt;$E731,"Tipo diferente do da categoria",IF(YEAR($A731)&lt;&gt;AnoPlanilha,"Fora do ano da planilha","OK")))))))))))</f>
        <v/>
      </c>
      <c r="H731" s="25">
        <f>IF(COUNTA($A731:$F731)=0,"",COUNTA($A731:$F731))</f>
        <v/>
      </c>
    </row>
    <row r="732">
      <c r="A732" s="24" t="n"/>
      <c r="B732" s="18" t="n"/>
      <c r="C732" s="18" t="n"/>
      <c r="D732" s="18" t="n"/>
      <c r="E732" s="19" t="n"/>
      <c r="F732" s="14" t="n"/>
      <c r="G732" s="20">
        <f>IF(COUNTA($A732:$F732)=0,"",IF($A732="","Falta a data",IF(NOT(ISNUMBER($A732)),"Data inválida: use 25/10/2026",IF($F732="","Falta o valor",IF(NOT(ISNUMBER($F732)),"Valor inválido: só números",IF($F732&lt;0,"Valor negativo: lance sem sinal e escolha o tipo",IF($E732="","Falta o tipo",IF($C732="","Sem categoria",IF(ISNA(MATCH($C732,'Configuração'!$B$12:$B$41,0)),"Categoria fora da lista",IF(INDEX('Configuração'!$C$12:$C$41,MATCH($C732,'Configuração'!$B$12:$B$41,0))&lt;&gt;$E732,"Tipo diferente do da categoria",IF(YEAR($A732)&lt;&gt;AnoPlanilha,"Fora do ano da planilha","OK")))))))))))</f>
        <v/>
      </c>
      <c r="H732" s="25">
        <f>IF(COUNTA($A732:$F732)=0,"",COUNTA($A732:$F732))</f>
        <v/>
      </c>
    </row>
    <row r="733">
      <c r="A733" s="24" t="n"/>
      <c r="B733" s="18" t="n"/>
      <c r="C733" s="18" t="n"/>
      <c r="D733" s="18" t="n"/>
      <c r="E733" s="19" t="n"/>
      <c r="F733" s="14" t="n"/>
      <c r="G733" s="20">
        <f>IF(COUNTA($A733:$F733)=0,"",IF($A733="","Falta a data",IF(NOT(ISNUMBER($A733)),"Data inválida: use 25/10/2026",IF($F733="","Falta o valor",IF(NOT(ISNUMBER($F733)),"Valor inválido: só números",IF($F733&lt;0,"Valor negativo: lance sem sinal e escolha o tipo",IF($E733="","Falta o tipo",IF($C733="","Sem categoria",IF(ISNA(MATCH($C733,'Configuração'!$B$12:$B$41,0)),"Categoria fora da lista",IF(INDEX('Configuração'!$C$12:$C$41,MATCH($C733,'Configuração'!$B$12:$B$41,0))&lt;&gt;$E733,"Tipo diferente do da categoria",IF(YEAR($A733)&lt;&gt;AnoPlanilha,"Fora do ano da planilha","OK")))))))))))</f>
        <v/>
      </c>
      <c r="H733" s="25">
        <f>IF(COUNTA($A733:$F733)=0,"",COUNTA($A733:$F733))</f>
        <v/>
      </c>
    </row>
    <row r="734">
      <c r="A734" s="24" t="n"/>
      <c r="B734" s="18" t="n"/>
      <c r="C734" s="18" t="n"/>
      <c r="D734" s="18" t="n"/>
      <c r="E734" s="19" t="n"/>
      <c r="F734" s="14" t="n"/>
      <c r="G734" s="20">
        <f>IF(COUNTA($A734:$F734)=0,"",IF($A734="","Falta a data",IF(NOT(ISNUMBER($A734)),"Data inválida: use 25/10/2026",IF($F734="","Falta o valor",IF(NOT(ISNUMBER($F734)),"Valor inválido: só números",IF($F734&lt;0,"Valor negativo: lance sem sinal e escolha o tipo",IF($E734="","Falta o tipo",IF($C734="","Sem categoria",IF(ISNA(MATCH($C734,'Configuração'!$B$12:$B$41,0)),"Categoria fora da lista",IF(INDEX('Configuração'!$C$12:$C$41,MATCH($C734,'Configuração'!$B$12:$B$41,0))&lt;&gt;$E734,"Tipo diferente do da categoria",IF(YEAR($A734)&lt;&gt;AnoPlanilha,"Fora do ano da planilha","OK")))))))))))</f>
        <v/>
      </c>
      <c r="H734" s="25">
        <f>IF(COUNTA($A734:$F734)=0,"",COUNTA($A734:$F734))</f>
        <v/>
      </c>
    </row>
    <row r="735">
      <c r="A735" s="24" t="n"/>
      <c r="B735" s="18" t="n"/>
      <c r="C735" s="18" t="n"/>
      <c r="D735" s="18" t="n"/>
      <c r="E735" s="19" t="n"/>
      <c r="F735" s="14" t="n"/>
      <c r="G735" s="20">
        <f>IF(COUNTA($A735:$F735)=0,"",IF($A735="","Falta a data",IF(NOT(ISNUMBER($A735)),"Data inválida: use 25/10/2026",IF($F735="","Falta o valor",IF(NOT(ISNUMBER($F735)),"Valor inválido: só números",IF($F735&lt;0,"Valor negativo: lance sem sinal e escolha o tipo",IF($E735="","Falta o tipo",IF($C735="","Sem categoria",IF(ISNA(MATCH($C735,'Configuração'!$B$12:$B$41,0)),"Categoria fora da lista",IF(INDEX('Configuração'!$C$12:$C$41,MATCH($C735,'Configuração'!$B$12:$B$41,0))&lt;&gt;$E735,"Tipo diferente do da categoria",IF(YEAR($A735)&lt;&gt;AnoPlanilha,"Fora do ano da planilha","OK")))))))))))</f>
        <v/>
      </c>
      <c r="H735" s="25">
        <f>IF(COUNTA($A735:$F735)=0,"",COUNTA($A735:$F735))</f>
        <v/>
      </c>
    </row>
    <row r="736">
      <c r="A736" s="24" t="n"/>
      <c r="B736" s="18" t="n"/>
      <c r="C736" s="18" t="n"/>
      <c r="D736" s="18" t="n"/>
      <c r="E736" s="19" t="n"/>
      <c r="F736" s="14" t="n"/>
      <c r="G736" s="20">
        <f>IF(COUNTA($A736:$F736)=0,"",IF($A736="","Falta a data",IF(NOT(ISNUMBER($A736)),"Data inválida: use 25/10/2026",IF($F736="","Falta o valor",IF(NOT(ISNUMBER($F736)),"Valor inválido: só números",IF($F736&lt;0,"Valor negativo: lance sem sinal e escolha o tipo",IF($E736="","Falta o tipo",IF($C736="","Sem categoria",IF(ISNA(MATCH($C736,'Configuração'!$B$12:$B$41,0)),"Categoria fora da lista",IF(INDEX('Configuração'!$C$12:$C$41,MATCH($C736,'Configuração'!$B$12:$B$41,0))&lt;&gt;$E736,"Tipo diferente do da categoria",IF(YEAR($A736)&lt;&gt;AnoPlanilha,"Fora do ano da planilha","OK")))))))))))</f>
        <v/>
      </c>
      <c r="H736" s="25">
        <f>IF(COUNTA($A736:$F736)=0,"",COUNTA($A736:$F736))</f>
        <v/>
      </c>
    </row>
    <row r="737">
      <c r="A737" s="24" t="n"/>
      <c r="B737" s="18" t="n"/>
      <c r="C737" s="18" t="n"/>
      <c r="D737" s="18" t="n"/>
      <c r="E737" s="19" t="n"/>
      <c r="F737" s="14" t="n"/>
      <c r="G737" s="20">
        <f>IF(COUNTA($A737:$F737)=0,"",IF($A737="","Falta a data",IF(NOT(ISNUMBER($A737)),"Data inválida: use 25/10/2026",IF($F737="","Falta o valor",IF(NOT(ISNUMBER($F737)),"Valor inválido: só números",IF($F737&lt;0,"Valor negativo: lance sem sinal e escolha o tipo",IF($E737="","Falta o tipo",IF($C737="","Sem categoria",IF(ISNA(MATCH($C737,'Configuração'!$B$12:$B$41,0)),"Categoria fora da lista",IF(INDEX('Configuração'!$C$12:$C$41,MATCH($C737,'Configuração'!$B$12:$B$41,0))&lt;&gt;$E737,"Tipo diferente do da categoria",IF(YEAR($A737)&lt;&gt;AnoPlanilha,"Fora do ano da planilha","OK")))))))))))</f>
        <v/>
      </c>
      <c r="H737" s="25">
        <f>IF(COUNTA($A737:$F737)=0,"",COUNTA($A737:$F737))</f>
        <v/>
      </c>
    </row>
    <row r="738">
      <c r="A738" s="24" t="n"/>
      <c r="B738" s="18" t="n"/>
      <c r="C738" s="18" t="n"/>
      <c r="D738" s="18" t="n"/>
      <c r="E738" s="19" t="n"/>
      <c r="F738" s="14" t="n"/>
      <c r="G738" s="20">
        <f>IF(COUNTA($A738:$F738)=0,"",IF($A738="","Falta a data",IF(NOT(ISNUMBER($A738)),"Data inválida: use 25/10/2026",IF($F738="","Falta o valor",IF(NOT(ISNUMBER($F738)),"Valor inválido: só números",IF($F738&lt;0,"Valor negativo: lance sem sinal e escolha o tipo",IF($E738="","Falta o tipo",IF($C738="","Sem categoria",IF(ISNA(MATCH($C738,'Configuração'!$B$12:$B$41,0)),"Categoria fora da lista",IF(INDEX('Configuração'!$C$12:$C$41,MATCH($C738,'Configuração'!$B$12:$B$41,0))&lt;&gt;$E738,"Tipo diferente do da categoria",IF(YEAR($A738)&lt;&gt;AnoPlanilha,"Fora do ano da planilha","OK")))))))))))</f>
        <v/>
      </c>
      <c r="H738" s="25">
        <f>IF(COUNTA($A738:$F738)=0,"",COUNTA($A738:$F738))</f>
        <v/>
      </c>
    </row>
    <row r="739">
      <c r="A739" s="24" t="n"/>
      <c r="B739" s="18" t="n"/>
      <c r="C739" s="18" t="n"/>
      <c r="D739" s="18" t="n"/>
      <c r="E739" s="19" t="n"/>
      <c r="F739" s="14" t="n"/>
      <c r="G739" s="20">
        <f>IF(COUNTA($A739:$F739)=0,"",IF($A739="","Falta a data",IF(NOT(ISNUMBER($A739)),"Data inválida: use 25/10/2026",IF($F739="","Falta o valor",IF(NOT(ISNUMBER($F739)),"Valor inválido: só números",IF($F739&lt;0,"Valor negativo: lance sem sinal e escolha o tipo",IF($E739="","Falta o tipo",IF($C739="","Sem categoria",IF(ISNA(MATCH($C739,'Configuração'!$B$12:$B$41,0)),"Categoria fora da lista",IF(INDEX('Configuração'!$C$12:$C$41,MATCH($C739,'Configuração'!$B$12:$B$41,0))&lt;&gt;$E739,"Tipo diferente do da categoria",IF(YEAR($A739)&lt;&gt;AnoPlanilha,"Fora do ano da planilha","OK")))))))))))</f>
        <v/>
      </c>
      <c r="H739" s="25">
        <f>IF(COUNTA($A739:$F739)=0,"",COUNTA($A739:$F739))</f>
        <v/>
      </c>
    </row>
    <row r="740">
      <c r="A740" s="24" t="n"/>
      <c r="B740" s="18" t="n"/>
      <c r="C740" s="18" t="n"/>
      <c r="D740" s="18" t="n"/>
      <c r="E740" s="19" t="n"/>
      <c r="F740" s="14" t="n"/>
      <c r="G740" s="20">
        <f>IF(COUNTA($A740:$F740)=0,"",IF($A740="","Falta a data",IF(NOT(ISNUMBER($A740)),"Data inválida: use 25/10/2026",IF($F740="","Falta o valor",IF(NOT(ISNUMBER($F740)),"Valor inválido: só números",IF($F740&lt;0,"Valor negativo: lance sem sinal e escolha o tipo",IF($E740="","Falta o tipo",IF($C740="","Sem categoria",IF(ISNA(MATCH($C740,'Configuração'!$B$12:$B$41,0)),"Categoria fora da lista",IF(INDEX('Configuração'!$C$12:$C$41,MATCH($C740,'Configuração'!$B$12:$B$41,0))&lt;&gt;$E740,"Tipo diferente do da categoria",IF(YEAR($A740)&lt;&gt;AnoPlanilha,"Fora do ano da planilha","OK")))))))))))</f>
        <v/>
      </c>
      <c r="H740" s="25">
        <f>IF(COUNTA($A740:$F740)=0,"",COUNTA($A740:$F740))</f>
        <v/>
      </c>
    </row>
    <row r="741">
      <c r="A741" s="24" t="n"/>
      <c r="B741" s="18" t="n"/>
      <c r="C741" s="18" t="n"/>
      <c r="D741" s="18" t="n"/>
      <c r="E741" s="19" t="n"/>
      <c r="F741" s="14" t="n"/>
      <c r="G741" s="20">
        <f>IF(COUNTA($A741:$F741)=0,"",IF($A741="","Falta a data",IF(NOT(ISNUMBER($A741)),"Data inválida: use 25/10/2026",IF($F741="","Falta o valor",IF(NOT(ISNUMBER($F741)),"Valor inválido: só números",IF($F741&lt;0,"Valor negativo: lance sem sinal e escolha o tipo",IF($E741="","Falta o tipo",IF($C741="","Sem categoria",IF(ISNA(MATCH($C741,'Configuração'!$B$12:$B$41,0)),"Categoria fora da lista",IF(INDEX('Configuração'!$C$12:$C$41,MATCH($C741,'Configuração'!$B$12:$B$41,0))&lt;&gt;$E741,"Tipo diferente do da categoria",IF(YEAR($A741)&lt;&gt;AnoPlanilha,"Fora do ano da planilha","OK")))))))))))</f>
        <v/>
      </c>
      <c r="H741" s="25">
        <f>IF(COUNTA($A741:$F741)=0,"",COUNTA($A741:$F741))</f>
        <v/>
      </c>
    </row>
    <row r="742">
      <c r="A742" s="24" t="n"/>
      <c r="B742" s="18" t="n"/>
      <c r="C742" s="18" t="n"/>
      <c r="D742" s="18" t="n"/>
      <c r="E742" s="19" t="n"/>
      <c r="F742" s="14" t="n"/>
      <c r="G742" s="20">
        <f>IF(COUNTA($A742:$F742)=0,"",IF($A742="","Falta a data",IF(NOT(ISNUMBER($A742)),"Data inválida: use 25/10/2026",IF($F742="","Falta o valor",IF(NOT(ISNUMBER($F742)),"Valor inválido: só números",IF($F742&lt;0,"Valor negativo: lance sem sinal e escolha o tipo",IF($E742="","Falta o tipo",IF($C742="","Sem categoria",IF(ISNA(MATCH($C742,'Configuração'!$B$12:$B$41,0)),"Categoria fora da lista",IF(INDEX('Configuração'!$C$12:$C$41,MATCH($C742,'Configuração'!$B$12:$B$41,0))&lt;&gt;$E742,"Tipo diferente do da categoria",IF(YEAR($A742)&lt;&gt;AnoPlanilha,"Fora do ano da planilha","OK")))))))))))</f>
        <v/>
      </c>
      <c r="H742" s="25">
        <f>IF(COUNTA($A742:$F742)=0,"",COUNTA($A742:$F742))</f>
        <v/>
      </c>
    </row>
    <row r="743">
      <c r="A743" s="24" t="n"/>
      <c r="B743" s="18" t="n"/>
      <c r="C743" s="18" t="n"/>
      <c r="D743" s="18" t="n"/>
      <c r="E743" s="19" t="n"/>
      <c r="F743" s="14" t="n"/>
      <c r="G743" s="20">
        <f>IF(COUNTA($A743:$F743)=0,"",IF($A743="","Falta a data",IF(NOT(ISNUMBER($A743)),"Data inválida: use 25/10/2026",IF($F743="","Falta o valor",IF(NOT(ISNUMBER($F743)),"Valor inválido: só números",IF($F743&lt;0,"Valor negativo: lance sem sinal e escolha o tipo",IF($E743="","Falta o tipo",IF($C743="","Sem categoria",IF(ISNA(MATCH($C743,'Configuração'!$B$12:$B$41,0)),"Categoria fora da lista",IF(INDEX('Configuração'!$C$12:$C$41,MATCH($C743,'Configuração'!$B$12:$B$41,0))&lt;&gt;$E743,"Tipo diferente do da categoria",IF(YEAR($A743)&lt;&gt;AnoPlanilha,"Fora do ano da planilha","OK")))))))))))</f>
        <v/>
      </c>
      <c r="H743" s="25">
        <f>IF(COUNTA($A743:$F743)=0,"",COUNTA($A743:$F743))</f>
        <v/>
      </c>
    </row>
    <row r="744">
      <c r="A744" s="24" t="n"/>
      <c r="B744" s="18" t="n"/>
      <c r="C744" s="18" t="n"/>
      <c r="D744" s="18" t="n"/>
      <c r="E744" s="19" t="n"/>
      <c r="F744" s="14" t="n"/>
      <c r="G744" s="20">
        <f>IF(COUNTA($A744:$F744)=0,"",IF($A744="","Falta a data",IF(NOT(ISNUMBER($A744)),"Data inválida: use 25/10/2026",IF($F744="","Falta o valor",IF(NOT(ISNUMBER($F744)),"Valor inválido: só números",IF($F744&lt;0,"Valor negativo: lance sem sinal e escolha o tipo",IF($E744="","Falta o tipo",IF($C744="","Sem categoria",IF(ISNA(MATCH($C744,'Configuração'!$B$12:$B$41,0)),"Categoria fora da lista",IF(INDEX('Configuração'!$C$12:$C$41,MATCH($C744,'Configuração'!$B$12:$B$41,0))&lt;&gt;$E744,"Tipo diferente do da categoria",IF(YEAR($A744)&lt;&gt;AnoPlanilha,"Fora do ano da planilha","OK")))))))))))</f>
        <v/>
      </c>
      <c r="H744" s="25">
        <f>IF(COUNTA($A744:$F744)=0,"",COUNTA($A744:$F744))</f>
        <v/>
      </c>
    </row>
    <row r="745">
      <c r="A745" s="24" t="n"/>
      <c r="B745" s="18" t="n"/>
      <c r="C745" s="18" t="n"/>
      <c r="D745" s="18" t="n"/>
      <c r="E745" s="19" t="n"/>
      <c r="F745" s="14" t="n"/>
      <c r="G745" s="20">
        <f>IF(COUNTA($A745:$F745)=0,"",IF($A745="","Falta a data",IF(NOT(ISNUMBER($A745)),"Data inválida: use 25/10/2026",IF($F745="","Falta o valor",IF(NOT(ISNUMBER($F745)),"Valor inválido: só números",IF($F745&lt;0,"Valor negativo: lance sem sinal e escolha o tipo",IF($E745="","Falta o tipo",IF($C745="","Sem categoria",IF(ISNA(MATCH($C745,'Configuração'!$B$12:$B$41,0)),"Categoria fora da lista",IF(INDEX('Configuração'!$C$12:$C$41,MATCH($C745,'Configuração'!$B$12:$B$41,0))&lt;&gt;$E745,"Tipo diferente do da categoria",IF(YEAR($A745)&lt;&gt;AnoPlanilha,"Fora do ano da planilha","OK")))))))))))</f>
        <v/>
      </c>
      <c r="H745" s="25">
        <f>IF(COUNTA($A745:$F745)=0,"",COUNTA($A745:$F745))</f>
        <v/>
      </c>
    </row>
    <row r="746">
      <c r="A746" s="24" t="n"/>
      <c r="B746" s="18" t="n"/>
      <c r="C746" s="18" t="n"/>
      <c r="D746" s="18" t="n"/>
      <c r="E746" s="19" t="n"/>
      <c r="F746" s="14" t="n"/>
      <c r="G746" s="20">
        <f>IF(COUNTA($A746:$F746)=0,"",IF($A746="","Falta a data",IF(NOT(ISNUMBER($A746)),"Data inválida: use 25/10/2026",IF($F746="","Falta o valor",IF(NOT(ISNUMBER($F746)),"Valor inválido: só números",IF($F746&lt;0,"Valor negativo: lance sem sinal e escolha o tipo",IF($E746="","Falta o tipo",IF($C746="","Sem categoria",IF(ISNA(MATCH($C746,'Configuração'!$B$12:$B$41,0)),"Categoria fora da lista",IF(INDEX('Configuração'!$C$12:$C$41,MATCH($C746,'Configuração'!$B$12:$B$41,0))&lt;&gt;$E746,"Tipo diferente do da categoria",IF(YEAR($A746)&lt;&gt;AnoPlanilha,"Fora do ano da planilha","OK")))))))))))</f>
        <v/>
      </c>
      <c r="H746" s="25">
        <f>IF(COUNTA($A746:$F746)=0,"",COUNTA($A746:$F746))</f>
        <v/>
      </c>
    </row>
    <row r="747">
      <c r="A747" s="24" t="n"/>
      <c r="B747" s="18" t="n"/>
      <c r="C747" s="18" t="n"/>
      <c r="D747" s="18" t="n"/>
      <c r="E747" s="19" t="n"/>
      <c r="F747" s="14" t="n"/>
      <c r="G747" s="20">
        <f>IF(COUNTA($A747:$F747)=0,"",IF($A747="","Falta a data",IF(NOT(ISNUMBER($A747)),"Data inválida: use 25/10/2026",IF($F747="","Falta o valor",IF(NOT(ISNUMBER($F747)),"Valor inválido: só números",IF($F747&lt;0,"Valor negativo: lance sem sinal e escolha o tipo",IF($E747="","Falta o tipo",IF($C747="","Sem categoria",IF(ISNA(MATCH($C747,'Configuração'!$B$12:$B$41,0)),"Categoria fora da lista",IF(INDEX('Configuração'!$C$12:$C$41,MATCH($C747,'Configuração'!$B$12:$B$41,0))&lt;&gt;$E747,"Tipo diferente do da categoria",IF(YEAR($A747)&lt;&gt;AnoPlanilha,"Fora do ano da planilha","OK")))))))))))</f>
        <v/>
      </c>
      <c r="H747" s="25">
        <f>IF(COUNTA($A747:$F747)=0,"",COUNTA($A747:$F747))</f>
        <v/>
      </c>
    </row>
    <row r="748">
      <c r="A748" s="24" t="n"/>
      <c r="B748" s="18" t="n"/>
      <c r="C748" s="18" t="n"/>
      <c r="D748" s="18" t="n"/>
      <c r="E748" s="19" t="n"/>
      <c r="F748" s="14" t="n"/>
      <c r="G748" s="20">
        <f>IF(COUNTA($A748:$F748)=0,"",IF($A748="","Falta a data",IF(NOT(ISNUMBER($A748)),"Data inválida: use 25/10/2026",IF($F748="","Falta o valor",IF(NOT(ISNUMBER($F748)),"Valor inválido: só números",IF($F748&lt;0,"Valor negativo: lance sem sinal e escolha o tipo",IF($E748="","Falta o tipo",IF($C748="","Sem categoria",IF(ISNA(MATCH($C748,'Configuração'!$B$12:$B$41,0)),"Categoria fora da lista",IF(INDEX('Configuração'!$C$12:$C$41,MATCH($C748,'Configuração'!$B$12:$B$41,0))&lt;&gt;$E748,"Tipo diferente do da categoria",IF(YEAR($A748)&lt;&gt;AnoPlanilha,"Fora do ano da planilha","OK")))))))))))</f>
        <v/>
      </c>
      <c r="H748" s="25">
        <f>IF(COUNTA($A748:$F748)=0,"",COUNTA($A748:$F748))</f>
        <v/>
      </c>
    </row>
    <row r="749">
      <c r="A749" s="24" t="n"/>
      <c r="B749" s="18" t="n"/>
      <c r="C749" s="18" t="n"/>
      <c r="D749" s="18" t="n"/>
      <c r="E749" s="19" t="n"/>
      <c r="F749" s="14" t="n"/>
      <c r="G749" s="20">
        <f>IF(COUNTA($A749:$F749)=0,"",IF($A749="","Falta a data",IF(NOT(ISNUMBER($A749)),"Data inválida: use 25/10/2026",IF($F749="","Falta o valor",IF(NOT(ISNUMBER($F749)),"Valor inválido: só números",IF($F749&lt;0,"Valor negativo: lance sem sinal e escolha o tipo",IF($E749="","Falta o tipo",IF($C749="","Sem categoria",IF(ISNA(MATCH($C749,'Configuração'!$B$12:$B$41,0)),"Categoria fora da lista",IF(INDEX('Configuração'!$C$12:$C$41,MATCH($C749,'Configuração'!$B$12:$B$41,0))&lt;&gt;$E749,"Tipo diferente do da categoria",IF(YEAR($A749)&lt;&gt;AnoPlanilha,"Fora do ano da planilha","OK")))))))))))</f>
        <v/>
      </c>
      <c r="H749" s="25">
        <f>IF(COUNTA($A749:$F749)=0,"",COUNTA($A749:$F749))</f>
        <v/>
      </c>
    </row>
    <row r="750">
      <c r="A750" s="24" t="n"/>
      <c r="B750" s="18" t="n"/>
      <c r="C750" s="18" t="n"/>
      <c r="D750" s="18" t="n"/>
      <c r="E750" s="19" t="n"/>
      <c r="F750" s="14" t="n"/>
      <c r="G750" s="20">
        <f>IF(COUNTA($A750:$F750)=0,"",IF($A750="","Falta a data",IF(NOT(ISNUMBER($A750)),"Data inválida: use 25/10/2026",IF($F750="","Falta o valor",IF(NOT(ISNUMBER($F750)),"Valor inválido: só números",IF($F750&lt;0,"Valor negativo: lance sem sinal e escolha o tipo",IF($E750="","Falta o tipo",IF($C750="","Sem categoria",IF(ISNA(MATCH($C750,'Configuração'!$B$12:$B$41,0)),"Categoria fora da lista",IF(INDEX('Configuração'!$C$12:$C$41,MATCH($C750,'Configuração'!$B$12:$B$41,0))&lt;&gt;$E750,"Tipo diferente do da categoria",IF(YEAR($A750)&lt;&gt;AnoPlanilha,"Fora do ano da planilha","OK")))))))))))</f>
        <v/>
      </c>
      <c r="H750" s="25">
        <f>IF(COUNTA($A750:$F750)=0,"",COUNTA($A750:$F750))</f>
        <v/>
      </c>
    </row>
    <row r="751">
      <c r="A751" s="24" t="n"/>
      <c r="B751" s="18" t="n"/>
      <c r="C751" s="18" t="n"/>
      <c r="D751" s="18" t="n"/>
      <c r="E751" s="19" t="n"/>
      <c r="F751" s="14" t="n"/>
      <c r="G751" s="20">
        <f>IF(COUNTA($A751:$F751)=0,"",IF($A751="","Falta a data",IF(NOT(ISNUMBER($A751)),"Data inválida: use 25/10/2026",IF($F751="","Falta o valor",IF(NOT(ISNUMBER($F751)),"Valor inválido: só números",IF($F751&lt;0,"Valor negativo: lance sem sinal e escolha o tipo",IF($E751="","Falta o tipo",IF($C751="","Sem categoria",IF(ISNA(MATCH($C751,'Configuração'!$B$12:$B$41,0)),"Categoria fora da lista",IF(INDEX('Configuração'!$C$12:$C$41,MATCH($C751,'Configuração'!$B$12:$B$41,0))&lt;&gt;$E751,"Tipo diferente do da categoria",IF(YEAR($A751)&lt;&gt;AnoPlanilha,"Fora do ano da planilha","OK")))))))))))</f>
        <v/>
      </c>
      <c r="H751" s="25">
        <f>IF(COUNTA($A751:$F751)=0,"",COUNTA($A751:$F751))</f>
        <v/>
      </c>
    </row>
    <row r="752">
      <c r="A752" s="24" t="n"/>
      <c r="B752" s="18" t="n"/>
      <c r="C752" s="18" t="n"/>
      <c r="D752" s="18" t="n"/>
      <c r="E752" s="19" t="n"/>
      <c r="F752" s="14" t="n"/>
      <c r="G752" s="20">
        <f>IF(COUNTA($A752:$F752)=0,"",IF($A752="","Falta a data",IF(NOT(ISNUMBER($A752)),"Data inválida: use 25/10/2026",IF($F752="","Falta o valor",IF(NOT(ISNUMBER($F752)),"Valor inválido: só números",IF($F752&lt;0,"Valor negativo: lance sem sinal e escolha o tipo",IF($E752="","Falta o tipo",IF($C752="","Sem categoria",IF(ISNA(MATCH($C752,'Configuração'!$B$12:$B$41,0)),"Categoria fora da lista",IF(INDEX('Configuração'!$C$12:$C$41,MATCH($C752,'Configuração'!$B$12:$B$41,0))&lt;&gt;$E752,"Tipo diferente do da categoria",IF(YEAR($A752)&lt;&gt;AnoPlanilha,"Fora do ano da planilha","OK")))))))))))</f>
        <v/>
      </c>
      <c r="H752" s="25">
        <f>IF(COUNTA($A752:$F752)=0,"",COUNTA($A752:$F752))</f>
        <v/>
      </c>
    </row>
    <row r="753">
      <c r="A753" s="24" t="n"/>
      <c r="B753" s="18" t="n"/>
      <c r="C753" s="18" t="n"/>
      <c r="D753" s="18" t="n"/>
      <c r="E753" s="19" t="n"/>
      <c r="F753" s="14" t="n"/>
      <c r="G753" s="20">
        <f>IF(COUNTA($A753:$F753)=0,"",IF($A753="","Falta a data",IF(NOT(ISNUMBER($A753)),"Data inválida: use 25/10/2026",IF($F753="","Falta o valor",IF(NOT(ISNUMBER($F753)),"Valor inválido: só números",IF($F753&lt;0,"Valor negativo: lance sem sinal e escolha o tipo",IF($E753="","Falta o tipo",IF($C753="","Sem categoria",IF(ISNA(MATCH($C753,'Configuração'!$B$12:$B$41,0)),"Categoria fora da lista",IF(INDEX('Configuração'!$C$12:$C$41,MATCH($C753,'Configuração'!$B$12:$B$41,0))&lt;&gt;$E753,"Tipo diferente do da categoria",IF(YEAR($A753)&lt;&gt;AnoPlanilha,"Fora do ano da planilha","OK")))))))))))</f>
        <v/>
      </c>
      <c r="H753" s="25">
        <f>IF(COUNTA($A753:$F753)=0,"",COUNTA($A753:$F753))</f>
        <v/>
      </c>
    </row>
    <row r="754">
      <c r="A754" s="24" t="n"/>
      <c r="B754" s="18" t="n"/>
      <c r="C754" s="18" t="n"/>
      <c r="D754" s="18" t="n"/>
      <c r="E754" s="19" t="n"/>
      <c r="F754" s="14" t="n"/>
      <c r="G754" s="20">
        <f>IF(COUNTA($A754:$F754)=0,"",IF($A754="","Falta a data",IF(NOT(ISNUMBER($A754)),"Data inválida: use 25/10/2026",IF($F754="","Falta o valor",IF(NOT(ISNUMBER($F754)),"Valor inválido: só números",IF($F754&lt;0,"Valor negativo: lance sem sinal e escolha o tipo",IF($E754="","Falta o tipo",IF($C754="","Sem categoria",IF(ISNA(MATCH($C754,'Configuração'!$B$12:$B$41,0)),"Categoria fora da lista",IF(INDEX('Configuração'!$C$12:$C$41,MATCH($C754,'Configuração'!$B$12:$B$41,0))&lt;&gt;$E754,"Tipo diferente do da categoria",IF(YEAR($A754)&lt;&gt;AnoPlanilha,"Fora do ano da planilha","OK")))))))))))</f>
        <v/>
      </c>
      <c r="H754" s="25">
        <f>IF(COUNTA($A754:$F754)=0,"",COUNTA($A754:$F754))</f>
        <v/>
      </c>
    </row>
    <row r="755">
      <c r="A755" s="24" t="n"/>
      <c r="B755" s="18" t="n"/>
      <c r="C755" s="18" t="n"/>
      <c r="D755" s="18" t="n"/>
      <c r="E755" s="19" t="n"/>
      <c r="F755" s="14" t="n"/>
      <c r="G755" s="20">
        <f>IF(COUNTA($A755:$F755)=0,"",IF($A755="","Falta a data",IF(NOT(ISNUMBER($A755)),"Data inválida: use 25/10/2026",IF($F755="","Falta o valor",IF(NOT(ISNUMBER($F755)),"Valor inválido: só números",IF($F755&lt;0,"Valor negativo: lance sem sinal e escolha o tipo",IF($E755="","Falta o tipo",IF($C755="","Sem categoria",IF(ISNA(MATCH($C755,'Configuração'!$B$12:$B$41,0)),"Categoria fora da lista",IF(INDEX('Configuração'!$C$12:$C$41,MATCH($C755,'Configuração'!$B$12:$B$41,0))&lt;&gt;$E755,"Tipo diferente do da categoria",IF(YEAR($A755)&lt;&gt;AnoPlanilha,"Fora do ano da planilha","OK")))))))))))</f>
        <v/>
      </c>
      <c r="H755" s="25">
        <f>IF(COUNTA($A755:$F755)=0,"",COUNTA($A755:$F755))</f>
        <v/>
      </c>
    </row>
    <row r="756">
      <c r="A756" s="24" t="n"/>
      <c r="B756" s="18" t="n"/>
      <c r="C756" s="18" t="n"/>
      <c r="D756" s="18" t="n"/>
      <c r="E756" s="19" t="n"/>
      <c r="F756" s="14" t="n"/>
      <c r="G756" s="20">
        <f>IF(COUNTA($A756:$F756)=0,"",IF($A756="","Falta a data",IF(NOT(ISNUMBER($A756)),"Data inválida: use 25/10/2026",IF($F756="","Falta o valor",IF(NOT(ISNUMBER($F756)),"Valor inválido: só números",IF($F756&lt;0,"Valor negativo: lance sem sinal e escolha o tipo",IF($E756="","Falta o tipo",IF($C756="","Sem categoria",IF(ISNA(MATCH($C756,'Configuração'!$B$12:$B$41,0)),"Categoria fora da lista",IF(INDEX('Configuração'!$C$12:$C$41,MATCH($C756,'Configuração'!$B$12:$B$41,0))&lt;&gt;$E756,"Tipo diferente do da categoria",IF(YEAR($A756)&lt;&gt;AnoPlanilha,"Fora do ano da planilha","OK")))))))))))</f>
        <v/>
      </c>
      <c r="H756" s="25">
        <f>IF(COUNTA($A756:$F756)=0,"",COUNTA($A756:$F756))</f>
        <v/>
      </c>
    </row>
    <row r="757">
      <c r="A757" s="24" t="n"/>
      <c r="B757" s="18" t="n"/>
      <c r="C757" s="18" t="n"/>
      <c r="D757" s="18" t="n"/>
      <c r="E757" s="19" t="n"/>
      <c r="F757" s="14" t="n"/>
      <c r="G757" s="20">
        <f>IF(COUNTA($A757:$F757)=0,"",IF($A757="","Falta a data",IF(NOT(ISNUMBER($A757)),"Data inválida: use 25/10/2026",IF($F757="","Falta o valor",IF(NOT(ISNUMBER($F757)),"Valor inválido: só números",IF($F757&lt;0,"Valor negativo: lance sem sinal e escolha o tipo",IF($E757="","Falta o tipo",IF($C757="","Sem categoria",IF(ISNA(MATCH($C757,'Configuração'!$B$12:$B$41,0)),"Categoria fora da lista",IF(INDEX('Configuração'!$C$12:$C$41,MATCH($C757,'Configuração'!$B$12:$B$41,0))&lt;&gt;$E757,"Tipo diferente do da categoria",IF(YEAR($A757)&lt;&gt;AnoPlanilha,"Fora do ano da planilha","OK")))))))))))</f>
        <v/>
      </c>
      <c r="H757" s="25">
        <f>IF(COUNTA($A757:$F757)=0,"",COUNTA($A757:$F757))</f>
        <v/>
      </c>
    </row>
    <row r="758">
      <c r="A758" s="24" t="n"/>
      <c r="B758" s="18" t="n"/>
      <c r="C758" s="18" t="n"/>
      <c r="D758" s="18" t="n"/>
      <c r="E758" s="19" t="n"/>
      <c r="F758" s="14" t="n"/>
      <c r="G758" s="20">
        <f>IF(COUNTA($A758:$F758)=0,"",IF($A758="","Falta a data",IF(NOT(ISNUMBER($A758)),"Data inválida: use 25/10/2026",IF($F758="","Falta o valor",IF(NOT(ISNUMBER($F758)),"Valor inválido: só números",IF($F758&lt;0,"Valor negativo: lance sem sinal e escolha o tipo",IF($E758="","Falta o tipo",IF($C758="","Sem categoria",IF(ISNA(MATCH($C758,'Configuração'!$B$12:$B$41,0)),"Categoria fora da lista",IF(INDEX('Configuração'!$C$12:$C$41,MATCH($C758,'Configuração'!$B$12:$B$41,0))&lt;&gt;$E758,"Tipo diferente do da categoria",IF(YEAR($A758)&lt;&gt;AnoPlanilha,"Fora do ano da planilha","OK")))))))))))</f>
        <v/>
      </c>
      <c r="H758" s="25">
        <f>IF(COUNTA($A758:$F758)=0,"",COUNTA($A758:$F758))</f>
        <v/>
      </c>
    </row>
    <row r="759">
      <c r="A759" s="24" t="n"/>
      <c r="B759" s="18" t="n"/>
      <c r="C759" s="18" t="n"/>
      <c r="D759" s="18" t="n"/>
      <c r="E759" s="19" t="n"/>
      <c r="F759" s="14" t="n"/>
      <c r="G759" s="20">
        <f>IF(COUNTA($A759:$F759)=0,"",IF($A759="","Falta a data",IF(NOT(ISNUMBER($A759)),"Data inválida: use 25/10/2026",IF($F759="","Falta o valor",IF(NOT(ISNUMBER($F759)),"Valor inválido: só números",IF($F759&lt;0,"Valor negativo: lance sem sinal e escolha o tipo",IF($E759="","Falta o tipo",IF($C759="","Sem categoria",IF(ISNA(MATCH($C759,'Configuração'!$B$12:$B$41,0)),"Categoria fora da lista",IF(INDEX('Configuração'!$C$12:$C$41,MATCH($C759,'Configuração'!$B$12:$B$41,0))&lt;&gt;$E759,"Tipo diferente do da categoria",IF(YEAR($A759)&lt;&gt;AnoPlanilha,"Fora do ano da planilha","OK")))))))))))</f>
        <v/>
      </c>
      <c r="H759" s="25">
        <f>IF(COUNTA($A759:$F759)=0,"",COUNTA($A759:$F759))</f>
        <v/>
      </c>
    </row>
    <row r="760">
      <c r="A760" s="24" t="n"/>
      <c r="B760" s="18" t="n"/>
      <c r="C760" s="18" t="n"/>
      <c r="D760" s="18" t="n"/>
      <c r="E760" s="19" t="n"/>
      <c r="F760" s="14" t="n"/>
      <c r="G760" s="20">
        <f>IF(COUNTA($A760:$F760)=0,"",IF($A760="","Falta a data",IF(NOT(ISNUMBER($A760)),"Data inválida: use 25/10/2026",IF($F760="","Falta o valor",IF(NOT(ISNUMBER($F760)),"Valor inválido: só números",IF($F760&lt;0,"Valor negativo: lance sem sinal e escolha o tipo",IF($E760="","Falta o tipo",IF($C760="","Sem categoria",IF(ISNA(MATCH($C760,'Configuração'!$B$12:$B$41,0)),"Categoria fora da lista",IF(INDEX('Configuração'!$C$12:$C$41,MATCH($C760,'Configuração'!$B$12:$B$41,0))&lt;&gt;$E760,"Tipo diferente do da categoria",IF(YEAR($A760)&lt;&gt;AnoPlanilha,"Fora do ano da planilha","OK")))))))))))</f>
        <v/>
      </c>
      <c r="H760" s="25">
        <f>IF(COUNTA($A760:$F760)=0,"",COUNTA($A760:$F760))</f>
        <v/>
      </c>
    </row>
    <row r="761">
      <c r="A761" s="24" t="n"/>
      <c r="B761" s="18" t="n"/>
      <c r="C761" s="18" t="n"/>
      <c r="D761" s="18" t="n"/>
      <c r="E761" s="19" t="n"/>
      <c r="F761" s="14" t="n"/>
      <c r="G761" s="20">
        <f>IF(COUNTA($A761:$F761)=0,"",IF($A761="","Falta a data",IF(NOT(ISNUMBER($A761)),"Data inválida: use 25/10/2026",IF($F761="","Falta o valor",IF(NOT(ISNUMBER($F761)),"Valor inválido: só números",IF($F761&lt;0,"Valor negativo: lance sem sinal e escolha o tipo",IF($E761="","Falta o tipo",IF($C761="","Sem categoria",IF(ISNA(MATCH($C761,'Configuração'!$B$12:$B$41,0)),"Categoria fora da lista",IF(INDEX('Configuração'!$C$12:$C$41,MATCH($C761,'Configuração'!$B$12:$B$41,0))&lt;&gt;$E761,"Tipo diferente do da categoria",IF(YEAR($A761)&lt;&gt;AnoPlanilha,"Fora do ano da planilha","OK")))))))))))</f>
        <v/>
      </c>
      <c r="H761" s="25">
        <f>IF(COUNTA($A761:$F761)=0,"",COUNTA($A761:$F761))</f>
        <v/>
      </c>
    </row>
    <row r="762">
      <c r="A762" s="24" t="n"/>
      <c r="B762" s="18" t="n"/>
      <c r="C762" s="18" t="n"/>
      <c r="D762" s="18" t="n"/>
      <c r="E762" s="19" t="n"/>
      <c r="F762" s="14" t="n"/>
      <c r="G762" s="20">
        <f>IF(COUNTA($A762:$F762)=0,"",IF($A762="","Falta a data",IF(NOT(ISNUMBER($A762)),"Data inválida: use 25/10/2026",IF($F762="","Falta o valor",IF(NOT(ISNUMBER($F762)),"Valor inválido: só números",IF($F762&lt;0,"Valor negativo: lance sem sinal e escolha o tipo",IF($E762="","Falta o tipo",IF($C762="","Sem categoria",IF(ISNA(MATCH($C762,'Configuração'!$B$12:$B$41,0)),"Categoria fora da lista",IF(INDEX('Configuração'!$C$12:$C$41,MATCH($C762,'Configuração'!$B$12:$B$41,0))&lt;&gt;$E762,"Tipo diferente do da categoria",IF(YEAR($A762)&lt;&gt;AnoPlanilha,"Fora do ano da planilha","OK")))))))))))</f>
        <v/>
      </c>
      <c r="H762" s="25">
        <f>IF(COUNTA($A762:$F762)=0,"",COUNTA($A762:$F762))</f>
        <v/>
      </c>
    </row>
    <row r="763">
      <c r="A763" s="24" t="n"/>
      <c r="B763" s="18" t="n"/>
      <c r="C763" s="18" t="n"/>
      <c r="D763" s="18" t="n"/>
      <c r="E763" s="19" t="n"/>
      <c r="F763" s="14" t="n"/>
      <c r="G763" s="20">
        <f>IF(COUNTA($A763:$F763)=0,"",IF($A763="","Falta a data",IF(NOT(ISNUMBER($A763)),"Data inválida: use 25/10/2026",IF($F763="","Falta o valor",IF(NOT(ISNUMBER($F763)),"Valor inválido: só números",IF($F763&lt;0,"Valor negativo: lance sem sinal e escolha o tipo",IF($E763="","Falta o tipo",IF($C763="","Sem categoria",IF(ISNA(MATCH($C763,'Configuração'!$B$12:$B$41,0)),"Categoria fora da lista",IF(INDEX('Configuração'!$C$12:$C$41,MATCH($C763,'Configuração'!$B$12:$B$41,0))&lt;&gt;$E763,"Tipo diferente do da categoria",IF(YEAR($A763)&lt;&gt;AnoPlanilha,"Fora do ano da planilha","OK")))))))))))</f>
        <v/>
      </c>
      <c r="H763" s="25">
        <f>IF(COUNTA($A763:$F763)=0,"",COUNTA($A763:$F763))</f>
        <v/>
      </c>
    </row>
    <row r="764">
      <c r="A764" s="24" t="n"/>
      <c r="B764" s="18" t="n"/>
      <c r="C764" s="18" t="n"/>
      <c r="D764" s="18" t="n"/>
      <c r="E764" s="19" t="n"/>
      <c r="F764" s="14" t="n"/>
      <c r="G764" s="20">
        <f>IF(COUNTA($A764:$F764)=0,"",IF($A764="","Falta a data",IF(NOT(ISNUMBER($A764)),"Data inválida: use 25/10/2026",IF($F764="","Falta o valor",IF(NOT(ISNUMBER($F764)),"Valor inválido: só números",IF($F764&lt;0,"Valor negativo: lance sem sinal e escolha o tipo",IF($E764="","Falta o tipo",IF($C764="","Sem categoria",IF(ISNA(MATCH($C764,'Configuração'!$B$12:$B$41,0)),"Categoria fora da lista",IF(INDEX('Configuração'!$C$12:$C$41,MATCH($C764,'Configuração'!$B$12:$B$41,0))&lt;&gt;$E764,"Tipo diferente do da categoria",IF(YEAR($A764)&lt;&gt;AnoPlanilha,"Fora do ano da planilha","OK")))))))))))</f>
        <v/>
      </c>
      <c r="H764" s="25">
        <f>IF(COUNTA($A764:$F764)=0,"",COUNTA($A764:$F764))</f>
        <v/>
      </c>
    </row>
    <row r="765">
      <c r="A765" s="24" t="n"/>
      <c r="B765" s="18" t="n"/>
      <c r="C765" s="18" t="n"/>
      <c r="D765" s="18" t="n"/>
      <c r="E765" s="19" t="n"/>
      <c r="F765" s="14" t="n"/>
      <c r="G765" s="20">
        <f>IF(COUNTA($A765:$F765)=0,"",IF($A765="","Falta a data",IF(NOT(ISNUMBER($A765)),"Data inválida: use 25/10/2026",IF($F765="","Falta o valor",IF(NOT(ISNUMBER($F765)),"Valor inválido: só números",IF($F765&lt;0,"Valor negativo: lance sem sinal e escolha o tipo",IF($E765="","Falta o tipo",IF($C765="","Sem categoria",IF(ISNA(MATCH($C765,'Configuração'!$B$12:$B$41,0)),"Categoria fora da lista",IF(INDEX('Configuração'!$C$12:$C$41,MATCH($C765,'Configuração'!$B$12:$B$41,0))&lt;&gt;$E765,"Tipo diferente do da categoria",IF(YEAR($A765)&lt;&gt;AnoPlanilha,"Fora do ano da planilha","OK")))))))))))</f>
        <v/>
      </c>
      <c r="H765" s="25">
        <f>IF(COUNTA($A765:$F765)=0,"",COUNTA($A765:$F765))</f>
        <v/>
      </c>
    </row>
    <row r="766">
      <c r="A766" s="24" t="n"/>
      <c r="B766" s="18" t="n"/>
      <c r="C766" s="18" t="n"/>
      <c r="D766" s="18" t="n"/>
      <c r="E766" s="19" t="n"/>
      <c r="F766" s="14" t="n"/>
      <c r="G766" s="20">
        <f>IF(COUNTA($A766:$F766)=0,"",IF($A766="","Falta a data",IF(NOT(ISNUMBER($A766)),"Data inválida: use 25/10/2026",IF($F766="","Falta o valor",IF(NOT(ISNUMBER($F766)),"Valor inválido: só números",IF($F766&lt;0,"Valor negativo: lance sem sinal e escolha o tipo",IF($E766="","Falta o tipo",IF($C766="","Sem categoria",IF(ISNA(MATCH($C766,'Configuração'!$B$12:$B$41,0)),"Categoria fora da lista",IF(INDEX('Configuração'!$C$12:$C$41,MATCH($C766,'Configuração'!$B$12:$B$41,0))&lt;&gt;$E766,"Tipo diferente do da categoria",IF(YEAR($A766)&lt;&gt;AnoPlanilha,"Fora do ano da planilha","OK")))))))))))</f>
        <v/>
      </c>
      <c r="H766" s="25">
        <f>IF(COUNTA($A766:$F766)=0,"",COUNTA($A766:$F766))</f>
        <v/>
      </c>
    </row>
    <row r="767">
      <c r="A767" s="24" t="n"/>
      <c r="B767" s="18" t="n"/>
      <c r="C767" s="18" t="n"/>
      <c r="D767" s="18" t="n"/>
      <c r="E767" s="19" t="n"/>
      <c r="F767" s="14" t="n"/>
      <c r="G767" s="20">
        <f>IF(COUNTA($A767:$F767)=0,"",IF($A767="","Falta a data",IF(NOT(ISNUMBER($A767)),"Data inválida: use 25/10/2026",IF($F767="","Falta o valor",IF(NOT(ISNUMBER($F767)),"Valor inválido: só números",IF($F767&lt;0,"Valor negativo: lance sem sinal e escolha o tipo",IF($E767="","Falta o tipo",IF($C767="","Sem categoria",IF(ISNA(MATCH($C767,'Configuração'!$B$12:$B$41,0)),"Categoria fora da lista",IF(INDEX('Configuração'!$C$12:$C$41,MATCH($C767,'Configuração'!$B$12:$B$41,0))&lt;&gt;$E767,"Tipo diferente do da categoria",IF(YEAR($A767)&lt;&gt;AnoPlanilha,"Fora do ano da planilha","OK")))))))))))</f>
        <v/>
      </c>
      <c r="H767" s="25">
        <f>IF(COUNTA($A767:$F767)=0,"",COUNTA($A767:$F767))</f>
        <v/>
      </c>
    </row>
    <row r="768">
      <c r="A768" s="24" t="n"/>
      <c r="B768" s="18" t="n"/>
      <c r="C768" s="18" t="n"/>
      <c r="D768" s="18" t="n"/>
      <c r="E768" s="19" t="n"/>
      <c r="F768" s="14" t="n"/>
      <c r="G768" s="20">
        <f>IF(COUNTA($A768:$F768)=0,"",IF($A768="","Falta a data",IF(NOT(ISNUMBER($A768)),"Data inválida: use 25/10/2026",IF($F768="","Falta o valor",IF(NOT(ISNUMBER($F768)),"Valor inválido: só números",IF($F768&lt;0,"Valor negativo: lance sem sinal e escolha o tipo",IF($E768="","Falta o tipo",IF($C768="","Sem categoria",IF(ISNA(MATCH($C768,'Configuração'!$B$12:$B$41,0)),"Categoria fora da lista",IF(INDEX('Configuração'!$C$12:$C$41,MATCH($C768,'Configuração'!$B$12:$B$41,0))&lt;&gt;$E768,"Tipo diferente do da categoria",IF(YEAR($A768)&lt;&gt;AnoPlanilha,"Fora do ano da planilha","OK")))))))))))</f>
        <v/>
      </c>
      <c r="H768" s="25">
        <f>IF(COUNTA($A768:$F768)=0,"",COUNTA($A768:$F768))</f>
        <v/>
      </c>
    </row>
    <row r="769">
      <c r="A769" s="24" t="n"/>
      <c r="B769" s="18" t="n"/>
      <c r="C769" s="18" t="n"/>
      <c r="D769" s="18" t="n"/>
      <c r="E769" s="19" t="n"/>
      <c r="F769" s="14" t="n"/>
      <c r="G769" s="20">
        <f>IF(COUNTA($A769:$F769)=0,"",IF($A769="","Falta a data",IF(NOT(ISNUMBER($A769)),"Data inválida: use 25/10/2026",IF($F769="","Falta o valor",IF(NOT(ISNUMBER($F769)),"Valor inválido: só números",IF($F769&lt;0,"Valor negativo: lance sem sinal e escolha o tipo",IF($E769="","Falta o tipo",IF($C769="","Sem categoria",IF(ISNA(MATCH($C769,'Configuração'!$B$12:$B$41,0)),"Categoria fora da lista",IF(INDEX('Configuração'!$C$12:$C$41,MATCH($C769,'Configuração'!$B$12:$B$41,0))&lt;&gt;$E769,"Tipo diferente do da categoria",IF(YEAR($A769)&lt;&gt;AnoPlanilha,"Fora do ano da planilha","OK")))))))))))</f>
        <v/>
      </c>
      <c r="H769" s="25">
        <f>IF(COUNTA($A769:$F769)=0,"",COUNTA($A769:$F769))</f>
        <v/>
      </c>
    </row>
    <row r="770">
      <c r="A770" s="24" t="n"/>
      <c r="B770" s="18" t="n"/>
      <c r="C770" s="18" t="n"/>
      <c r="D770" s="18" t="n"/>
      <c r="E770" s="19" t="n"/>
      <c r="F770" s="14" t="n"/>
      <c r="G770" s="20">
        <f>IF(COUNTA($A770:$F770)=0,"",IF($A770="","Falta a data",IF(NOT(ISNUMBER($A770)),"Data inválida: use 25/10/2026",IF($F770="","Falta o valor",IF(NOT(ISNUMBER($F770)),"Valor inválido: só números",IF($F770&lt;0,"Valor negativo: lance sem sinal e escolha o tipo",IF($E770="","Falta o tipo",IF($C770="","Sem categoria",IF(ISNA(MATCH($C770,'Configuração'!$B$12:$B$41,0)),"Categoria fora da lista",IF(INDEX('Configuração'!$C$12:$C$41,MATCH($C770,'Configuração'!$B$12:$B$41,0))&lt;&gt;$E770,"Tipo diferente do da categoria",IF(YEAR($A770)&lt;&gt;AnoPlanilha,"Fora do ano da planilha","OK")))))))))))</f>
        <v/>
      </c>
      <c r="H770" s="25">
        <f>IF(COUNTA($A770:$F770)=0,"",COUNTA($A770:$F770))</f>
        <v/>
      </c>
    </row>
    <row r="771">
      <c r="A771" s="24" t="n"/>
      <c r="B771" s="18" t="n"/>
      <c r="C771" s="18" t="n"/>
      <c r="D771" s="18" t="n"/>
      <c r="E771" s="19" t="n"/>
      <c r="F771" s="14" t="n"/>
      <c r="G771" s="20">
        <f>IF(COUNTA($A771:$F771)=0,"",IF($A771="","Falta a data",IF(NOT(ISNUMBER($A771)),"Data inválida: use 25/10/2026",IF($F771="","Falta o valor",IF(NOT(ISNUMBER($F771)),"Valor inválido: só números",IF($F771&lt;0,"Valor negativo: lance sem sinal e escolha o tipo",IF($E771="","Falta o tipo",IF($C771="","Sem categoria",IF(ISNA(MATCH($C771,'Configuração'!$B$12:$B$41,0)),"Categoria fora da lista",IF(INDEX('Configuração'!$C$12:$C$41,MATCH($C771,'Configuração'!$B$12:$B$41,0))&lt;&gt;$E771,"Tipo diferente do da categoria",IF(YEAR($A771)&lt;&gt;AnoPlanilha,"Fora do ano da planilha","OK")))))))))))</f>
        <v/>
      </c>
      <c r="H771" s="25">
        <f>IF(COUNTA($A771:$F771)=0,"",COUNTA($A771:$F771))</f>
        <v/>
      </c>
    </row>
    <row r="772">
      <c r="A772" s="24" t="n"/>
      <c r="B772" s="18" t="n"/>
      <c r="C772" s="18" t="n"/>
      <c r="D772" s="18" t="n"/>
      <c r="E772" s="19" t="n"/>
      <c r="F772" s="14" t="n"/>
      <c r="G772" s="20">
        <f>IF(COUNTA($A772:$F772)=0,"",IF($A772="","Falta a data",IF(NOT(ISNUMBER($A772)),"Data inválida: use 25/10/2026",IF($F772="","Falta o valor",IF(NOT(ISNUMBER($F772)),"Valor inválido: só números",IF($F772&lt;0,"Valor negativo: lance sem sinal e escolha o tipo",IF($E772="","Falta o tipo",IF($C772="","Sem categoria",IF(ISNA(MATCH($C772,'Configuração'!$B$12:$B$41,0)),"Categoria fora da lista",IF(INDEX('Configuração'!$C$12:$C$41,MATCH($C772,'Configuração'!$B$12:$B$41,0))&lt;&gt;$E772,"Tipo diferente do da categoria",IF(YEAR($A772)&lt;&gt;AnoPlanilha,"Fora do ano da planilha","OK")))))))))))</f>
        <v/>
      </c>
      <c r="H772" s="25">
        <f>IF(COUNTA($A772:$F772)=0,"",COUNTA($A772:$F772))</f>
        <v/>
      </c>
    </row>
    <row r="773">
      <c r="A773" s="24" t="n"/>
      <c r="B773" s="18" t="n"/>
      <c r="C773" s="18" t="n"/>
      <c r="D773" s="18" t="n"/>
      <c r="E773" s="19" t="n"/>
      <c r="F773" s="14" t="n"/>
      <c r="G773" s="20">
        <f>IF(COUNTA($A773:$F773)=0,"",IF($A773="","Falta a data",IF(NOT(ISNUMBER($A773)),"Data inválida: use 25/10/2026",IF($F773="","Falta o valor",IF(NOT(ISNUMBER($F773)),"Valor inválido: só números",IF($F773&lt;0,"Valor negativo: lance sem sinal e escolha o tipo",IF($E773="","Falta o tipo",IF($C773="","Sem categoria",IF(ISNA(MATCH($C773,'Configuração'!$B$12:$B$41,0)),"Categoria fora da lista",IF(INDEX('Configuração'!$C$12:$C$41,MATCH($C773,'Configuração'!$B$12:$B$41,0))&lt;&gt;$E773,"Tipo diferente do da categoria",IF(YEAR($A773)&lt;&gt;AnoPlanilha,"Fora do ano da planilha","OK")))))))))))</f>
        <v/>
      </c>
      <c r="H773" s="25">
        <f>IF(COUNTA($A773:$F773)=0,"",COUNTA($A773:$F773))</f>
        <v/>
      </c>
    </row>
    <row r="774">
      <c r="A774" s="24" t="n"/>
      <c r="B774" s="18" t="n"/>
      <c r="C774" s="18" t="n"/>
      <c r="D774" s="18" t="n"/>
      <c r="E774" s="19" t="n"/>
      <c r="F774" s="14" t="n"/>
      <c r="G774" s="20">
        <f>IF(COUNTA($A774:$F774)=0,"",IF($A774="","Falta a data",IF(NOT(ISNUMBER($A774)),"Data inválida: use 25/10/2026",IF($F774="","Falta o valor",IF(NOT(ISNUMBER($F774)),"Valor inválido: só números",IF($F774&lt;0,"Valor negativo: lance sem sinal e escolha o tipo",IF($E774="","Falta o tipo",IF($C774="","Sem categoria",IF(ISNA(MATCH($C774,'Configuração'!$B$12:$B$41,0)),"Categoria fora da lista",IF(INDEX('Configuração'!$C$12:$C$41,MATCH($C774,'Configuração'!$B$12:$B$41,0))&lt;&gt;$E774,"Tipo diferente do da categoria",IF(YEAR($A774)&lt;&gt;AnoPlanilha,"Fora do ano da planilha","OK")))))))))))</f>
        <v/>
      </c>
      <c r="H774" s="25">
        <f>IF(COUNTA($A774:$F774)=0,"",COUNTA($A774:$F774))</f>
        <v/>
      </c>
    </row>
    <row r="775">
      <c r="A775" s="24" t="n"/>
      <c r="B775" s="18" t="n"/>
      <c r="C775" s="18" t="n"/>
      <c r="D775" s="18" t="n"/>
      <c r="E775" s="19" t="n"/>
      <c r="F775" s="14" t="n"/>
      <c r="G775" s="20">
        <f>IF(COUNTA($A775:$F775)=0,"",IF($A775="","Falta a data",IF(NOT(ISNUMBER($A775)),"Data inválida: use 25/10/2026",IF($F775="","Falta o valor",IF(NOT(ISNUMBER($F775)),"Valor inválido: só números",IF($F775&lt;0,"Valor negativo: lance sem sinal e escolha o tipo",IF($E775="","Falta o tipo",IF($C775="","Sem categoria",IF(ISNA(MATCH($C775,'Configuração'!$B$12:$B$41,0)),"Categoria fora da lista",IF(INDEX('Configuração'!$C$12:$C$41,MATCH($C775,'Configuração'!$B$12:$B$41,0))&lt;&gt;$E775,"Tipo diferente do da categoria",IF(YEAR($A775)&lt;&gt;AnoPlanilha,"Fora do ano da planilha","OK")))))))))))</f>
        <v/>
      </c>
      <c r="H775" s="25">
        <f>IF(COUNTA($A775:$F775)=0,"",COUNTA($A775:$F775))</f>
        <v/>
      </c>
    </row>
    <row r="776">
      <c r="A776" s="24" t="n"/>
      <c r="B776" s="18" t="n"/>
      <c r="C776" s="18" t="n"/>
      <c r="D776" s="18" t="n"/>
      <c r="E776" s="19" t="n"/>
      <c r="F776" s="14" t="n"/>
      <c r="G776" s="20">
        <f>IF(COUNTA($A776:$F776)=0,"",IF($A776="","Falta a data",IF(NOT(ISNUMBER($A776)),"Data inválida: use 25/10/2026",IF($F776="","Falta o valor",IF(NOT(ISNUMBER($F776)),"Valor inválido: só números",IF($F776&lt;0,"Valor negativo: lance sem sinal e escolha o tipo",IF($E776="","Falta o tipo",IF($C776="","Sem categoria",IF(ISNA(MATCH($C776,'Configuração'!$B$12:$B$41,0)),"Categoria fora da lista",IF(INDEX('Configuração'!$C$12:$C$41,MATCH($C776,'Configuração'!$B$12:$B$41,0))&lt;&gt;$E776,"Tipo diferente do da categoria",IF(YEAR($A776)&lt;&gt;AnoPlanilha,"Fora do ano da planilha","OK")))))))))))</f>
        <v/>
      </c>
      <c r="H776" s="25">
        <f>IF(COUNTA($A776:$F776)=0,"",COUNTA($A776:$F776))</f>
        <v/>
      </c>
    </row>
    <row r="777">
      <c r="A777" s="24" t="n"/>
      <c r="B777" s="18" t="n"/>
      <c r="C777" s="18" t="n"/>
      <c r="D777" s="18" t="n"/>
      <c r="E777" s="19" t="n"/>
      <c r="F777" s="14" t="n"/>
      <c r="G777" s="20">
        <f>IF(COUNTA($A777:$F777)=0,"",IF($A777="","Falta a data",IF(NOT(ISNUMBER($A777)),"Data inválida: use 25/10/2026",IF($F777="","Falta o valor",IF(NOT(ISNUMBER($F777)),"Valor inválido: só números",IF($F777&lt;0,"Valor negativo: lance sem sinal e escolha o tipo",IF($E777="","Falta o tipo",IF($C777="","Sem categoria",IF(ISNA(MATCH($C777,'Configuração'!$B$12:$B$41,0)),"Categoria fora da lista",IF(INDEX('Configuração'!$C$12:$C$41,MATCH($C777,'Configuração'!$B$12:$B$41,0))&lt;&gt;$E777,"Tipo diferente do da categoria",IF(YEAR($A777)&lt;&gt;AnoPlanilha,"Fora do ano da planilha","OK")))))))))))</f>
        <v/>
      </c>
      <c r="H777" s="25">
        <f>IF(COUNTA($A777:$F777)=0,"",COUNTA($A777:$F777))</f>
        <v/>
      </c>
    </row>
    <row r="778">
      <c r="A778" s="24" t="n"/>
      <c r="B778" s="18" t="n"/>
      <c r="C778" s="18" t="n"/>
      <c r="D778" s="18" t="n"/>
      <c r="E778" s="19" t="n"/>
      <c r="F778" s="14" t="n"/>
      <c r="G778" s="20">
        <f>IF(COUNTA($A778:$F778)=0,"",IF($A778="","Falta a data",IF(NOT(ISNUMBER($A778)),"Data inválida: use 25/10/2026",IF($F778="","Falta o valor",IF(NOT(ISNUMBER($F778)),"Valor inválido: só números",IF($F778&lt;0,"Valor negativo: lance sem sinal e escolha o tipo",IF($E778="","Falta o tipo",IF($C778="","Sem categoria",IF(ISNA(MATCH($C778,'Configuração'!$B$12:$B$41,0)),"Categoria fora da lista",IF(INDEX('Configuração'!$C$12:$C$41,MATCH($C778,'Configuração'!$B$12:$B$41,0))&lt;&gt;$E778,"Tipo diferente do da categoria",IF(YEAR($A778)&lt;&gt;AnoPlanilha,"Fora do ano da planilha","OK")))))))))))</f>
        <v/>
      </c>
      <c r="H778" s="25">
        <f>IF(COUNTA($A778:$F778)=0,"",COUNTA($A778:$F778))</f>
        <v/>
      </c>
    </row>
    <row r="779">
      <c r="A779" s="24" t="n"/>
      <c r="B779" s="18" t="n"/>
      <c r="C779" s="18" t="n"/>
      <c r="D779" s="18" t="n"/>
      <c r="E779" s="19" t="n"/>
      <c r="F779" s="14" t="n"/>
      <c r="G779" s="20">
        <f>IF(COUNTA($A779:$F779)=0,"",IF($A779="","Falta a data",IF(NOT(ISNUMBER($A779)),"Data inválida: use 25/10/2026",IF($F779="","Falta o valor",IF(NOT(ISNUMBER($F779)),"Valor inválido: só números",IF($F779&lt;0,"Valor negativo: lance sem sinal e escolha o tipo",IF($E779="","Falta o tipo",IF($C779="","Sem categoria",IF(ISNA(MATCH($C779,'Configuração'!$B$12:$B$41,0)),"Categoria fora da lista",IF(INDEX('Configuração'!$C$12:$C$41,MATCH($C779,'Configuração'!$B$12:$B$41,0))&lt;&gt;$E779,"Tipo diferente do da categoria",IF(YEAR($A779)&lt;&gt;AnoPlanilha,"Fora do ano da planilha","OK")))))))))))</f>
        <v/>
      </c>
      <c r="H779" s="25">
        <f>IF(COUNTA($A779:$F779)=0,"",COUNTA($A779:$F779))</f>
        <v/>
      </c>
    </row>
    <row r="780">
      <c r="A780" s="24" t="n"/>
      <c r="B780" s="18" t="n"/>
      <c r="C780" s="18" t="n"/>
      <c r="D780" s="18" t="n"/>
      <c r="E780" s="19" t="n"/>
      <c r="F780" s="14" t="n"/>
      <c r="G780" s="20">
        <f>IF(COUNTA($A780:$F780)=0,"",IF($A780="","Falta a data",IF(NOT(ISNUMBER($A780)),"Data inválida: use 25/10/2026",IF($F780="","Falta o valor",IF(NOT(ISNUMBER($F780)),"Valor inválido: só números",IF($F780&lt;0,"Valor negativo: lance sem sinal e escolha o tipo",IF($E780="","Falta o tipo",IF($C780="","Sem categoria",IF(ISNA(MATCH($C780,'Configuração'!$B$12:$B$41,0)),"Categoria fora da lista",IF(INDEX('Configuração'!$C$12:$C$41,MATCH($C780,'Configuração'!$B$12:$B$41,0))&lt;&gt;$E780,"Tipo diferente do da categoria",IF(YEAR($A780)&lt;&gt;AnoPlanilha,"Fora do ano da planilha","OK")))))))))))</f>
        <v/>
      </c>
      <c r="H780" s="25">
        <f>IF(COUNTA($A780:$F780)=0,"",COUNTA($A780:$F780))</f>
        <v/>
      </c>
    </row>
    <row r="781">
      <c r="A781" s="24" t="n"/>
      <c r="B781" s="18" t="n"/>
      <c r="C781" s="18" t="n"/>
      <c r="D781" s="18" t="n"/>
      <c r="E781" s="19" t="n"/>
      <c r="F781" s="14" t="n"/>
      <c r="G781" s="20">
        <f>IF(COUNTA($A781:$F781)=0,"",IF($A781="","Falta a data",IF(NOT(ISNUMBER($A781)),"Data inválida: use 25/10/2026",IF($F781="","Falta o valor",IF(NOT(ISNUMBER($F781)),"Valor inválido: só números",IF($F781&lt;0,"Valor negativo: lance sem sinal e escolha o tipo",IF($E781="","Falta o tipo",IF($C781="","Sem categoria",IF(ISNA(MATCH($C781,'Configuração'!$B$12:$B$41,0)),"Categoria fora da lista",IF(INDEX('Configuração'!$C$12:$C$41,MATCH($C781,'Configuração'!$B$12:$B$41,0))&lt;&gt;$E781,"Tipo diferente do da categoria",IF(YEAR($A781)&lt;&gt;AnoPlanilha,"Fora do ano da planilha","OK")))))))))))</f>
        <v/>
      </c>
      <c r="H781" s="25">
        <f>IF(COUNTA($A781:$F781)=0,"",COUNTA($A781:$F781))</f>
        <v/>
      </c>
    </row>
    <row r="782">
      <c r="A782" s="24" t="n"/>
      <c r="B782" s="18" t="n"/>
      <c r="C782" s="18" t="n"/>
      <c r="D782" s="18" t="n"/>
      <c r="E782" s="19" t="n"/>
      <c r="F782" s="14" t="n"/>
      <c r="G782" s="20">
        <f>IF(COUNTA($A782:$F782)=0,"",IF($A782="","Falta a data",IF(NOT(ISNUMBER($A782)),"Data inválida: use 25/10/2026",IF($F782="","Falta o valor",IF(NOT(ISNUMBER($F782)),"Valor inválido: só números",IF($F782&lt;0,"Valor negativo: lance sem sinal e escolha o tipo",IF($E782="","Falta o tipo",IF($C782="","Sem categoria",IF(ISNA(MATCH($C782,'Configuração'!$B$12:$B$41,0)),"Categoria fora da lista",IF(INDEX('Configuração'!$C$12:$C$41,MATCH($C782,'Configuração'!$B$12:$B$41,0))&lt;&gt;$E782,"Tipo diferente do da categoria",IF(YEAR($A782)&lt;&gt;AnoPlanilha,"Fora do ano da planilha","OK")))))))))))</f>
        <v/>
      </c>
      <c r="H782" s="25">
        <f>IF(COUNTA($A782:$F782)=0,"",COUNTA($A782:$F782))</f>
        <v/>
      </c>
    </row>
    <row r="783">
      <c r="A783" s="24" t="n"/>
      <c r="B783" s="18" t="n"/>
      <c r="C783" s="18" t="n"/>
      <c r="D783" s="18" t="n"/>
      <c r="E783" s="19" t="n"/>
      <c r="F783" s="14" t="n"/>
      <c r="G783" s="20">
        <f>IF(COUNTA($A783:$F783)=0,"",IF($A783="","Falta a data",IF(NOT(ISNUMBER($A783)),"Data inválida: use 25/10/2026",IF($F783="","Falta o valor",IF(NOT(ISNUMBER($F783)),"Valor inválido: só números",IF($F783&lt;0,"Valor negativo: lance sem sinal e escolha o tipo",IF($E783="","Falta o tipo",IF($C783="","Sem categoria",IF(ISNA(MATCH($C783,'Configuração'!$B$12:$B$41,0)),"Categoria fora da lista",IF(INDEX('Configuração'!$C$12:$C$41,MATCH($C783,'Configuração'!$B$12:$B$41,0))&lt;&gt;$E783,"Tipo diferente do da categoria",IF(YEAR($A783)&lt;&gt;AnoPlanilha,"Fora do ano da planilha","OK")))))))))))</f>
        <v/>
      </c>
      <c r="H783" s="25">
        <f>IF(COUNTA($A783:$F783)=0,"",COUNTA($A783:$F783))</f>
        <v/>
      </c>
    </row>
    <row r="784">
      <c r="A784" s="24" t="n"/>
      <c r="B784" s="18" t="n"/>
      <c r="C784" s="18" t="n"/>
      <c r="D784" s="18" t="n"/>
      <c r="E784" s="19" t="n"/>
      <c r="F784" s="14" t="n"/>
      <c r="G784" s="20">
        <f>IF(COUNTA($A784:$F784)=0,"",IF($A784="","Falta a data",IF(NOT(ISNUMBER($A784)),"Data inválida: use 25/10/2026",IF($F784="","Falta o valor",IF(NOT(ISNUMBER($F784)),"Valor inválido: só números",IF($F784&lt;0,"Valor negativo: lance sem sinal e escolha o tipo",IF($E784="","Falta o tipo",IF($C784="","Sem categoria",IF(ISNA(MATCH($C784,'Configuração'!$B$12:$B$41,0)),"Categoria fora da lista",IF(INDEX('Configuração'!$C$12:$C$41,MATCH($C784,'Configuração'!$B$12:$B$41,0))&lt;&gt;$E784,"Tipo diferente do da categoria",IF(YEAR($A784)&lt;&gt;AnoPlanilha,"Fora do ano da planilha","OK")))))))))))</f>
        <v/>
      </c>
      <c r="H784" s="25">
        <f>IF(COUNTA($A784:$F784)=0,"",COUNTA($A784:$F784))</f>
        <v/>
      </c>
    </row>
    <row r="785">
      <c r="A785" s="24" t="n"/>
      <c r="B785" s="18" t="n"/>
      <c r="C785" s="18" t="n"/>
      <c r="D785" s="18" t="n"/>
      <c r="E785" s="19" t="n"/>
      <c r="F785" s="14" t="n"/>
      <c r="G785" s="20">
        <f>IF(COUNTA($A785:$F785)=0,"",IF($A785="","Falta a data",IF(NOT(ISNUMBER($A785)),"Data inválida: use 25/10/2026",IF($F785="","Falta o valor",IF(NOT(ISNUMBER($F785)),"Valor inválido: só números",IF($F785&lt;0,"Valor negativo: lance sem sinal e escolha o tipo",IF($E785="","Falta o tipo",IF($C785="","Sem categoria",IF(ISNA(MATCH($C785,'Configuração'!$B$12:$B$41,0)),"Categoria fora da lista",IF(INDEX('Configuração'!$C$12:$C$41,MATCH($C785,'Configuração'!$B$12:$B$41,0))&lt;&gt;$E785,"Tipo diferente do da categoria",IF(YEAR($A785)&lt;&gt;AnoPlanilha,"Fora do ano da planilha","OK")))))))))))</f>
        <v/>
      </c>
      <c r="H785" s="25">
        <f>IF(COUNTA($A785:$F785)=0,"",COUNTA($A785:$F785))</f>
        <v/>
      </c>
    </row>
    <row r="786">
      <c r="A786" s="24" t="n"/>
      <c r="B786" s="18" t="n"/>
      <c r="C786" s="18" t="n"/>
      <c r="D786" s="18" t="n"/>
      <c r="E786" s="19" t="n"/>
      <c r="F786" s="14" t="n"/>
      <c r="G786" s="20">
        <f>IF(COUNTA($A786:$F786)=0,"",IF($A786="","Falta a data",IF(NOT(ISNUMBER($A786)),"Data inválida: use 25/10/2026",IF($F786="","Falta o valor",IF(NOT(ISNUMBER($F786)),"Valor inválido: só números",IF($F786&lt;0,"Valor negativo: lance sem sinal e escolha o tipo",IF($E786="","Falta o tipo",IF($C786="","Sem categoria",IF(ISNA(MATCH($C786,'Configuração'!$B$12:$B$41,0)),"Categoria fora da lista",IF(INDEX('Configuração'!$C$12:$C$41,MATCH($C786,'Configuração'!$B$12:$B$41,0))&lt;&gt;$E786,"Tipo diferente do da categoria",IF(YEAR($A786)&lt;&gt;AnoPlanilha,"Fora do ano da planilha","OK")))))))))))</f>
        <v/>
      </c>
      <c r="H786" s="25">
        <f>IF(COUNTA($A786:$F786)=0,"",COUNTA($A786:$F786))</f>
        <v/>
      </c>
    </row>
    <row r="787">
      <c r="A787" s="24" t="n"/>
      <c r="B787" s="18" t="n"/>
      <c r="C787" s="18" t="n"/>
      <c r="D787" s="18" t="n"/>
      <c r="E787" s="19" t="n"/>
      <c r="F787" s="14" t="n"/>
      <c r="G787" s="20">
        <f>IF(COUNTA($A787:$F787)=0,"",IF($A787="","Falta a data",IF(NOT(ISNUMBER($A787)),"Data inválida: use 25/10/2026",IF($F787="","Falta o valor",IF(NOT(ISNUMBER($F787)),"Valor inválido: só números",IF($F787&lt;0,"Valor negativo: lance sem sinal e escolha o tipo",IF($E787="","Falta o tipo",IF($C787="","Sem categoria",IF(ISNA(MATCH($C787,'Configuração'!$B$12:$B$41,0)),"Categoria fora da lista",IF(INDEX('Configuração'!$C$12:$C$41,MATCH($C787,'Configuração'!$B$12:$B$41,0))&lt;&gt;$E787,"Tipo diferente do da categoria",IF(YEAR($A787)&lt;&gt;AnoPlanilha,"Fora do ano da planilha","OK")))))))))))</f>
        <v/>
      </c>
      <c r="H787" s="25">
        <f>IF(COUNTA($A787:$F787)=0,"",COUNTA($A787:$F787))</f>
        <v/>
      </c>
    </row>
    <row r="788">
      <c r="A788" s="24" t="n"/>
      <c r="B788" s="18" t="n"/>
      <c r="C788" s="18" t="n"/>
      <c r="D788" s="18" t="n"/>
      <c r="E788" s="19" t="n"/>
      <c r="F788" s="14" t="n"/>
      <c r="G788" s="20">
        <f>IF(COUNTA($A788:$F788)=0,"",IF($A788="","Falta a data",IF(NOT(ISNUMBER($A788)),"Data inválida: use 25/10/2026",IF($F788="","Falta o valor",IF(NOT(ISNUMBER($F788)),"Valor inválido: só números",IF($F788&lt;0,"Valor negativo: lance sem sinal e escolha o tipo",IF($E788="","Falta o tipo",IF($C788="","Sem categoria",IF(ISNA(MATCH($C788,'Configuração'!$B$12:$B$41,0)),"Categoria fora da lista",IF(INDEX('Configuração'!$C$12:$C$41,MATCH($C788,'Configuração'!$B$12:$B$41,0))&lt;&gt;$E788,"Tipo diferente do da categoria",IF(YEAR($A788)&lt;&gt;AnoPlanilha,"Fora do ano da planilha","OK")))))))))))</f>
        <v/>
      </c>
      <c r="H788" s="25">
        <f>IF(COUNTA($A788:$F788)=0,"",COUNTA($A788:$F788))</f>
        <v/>
      </c>
    </row>
    <row r="789">
      <c r="A789" s="24" t="n"/>
      <c r="B789" s="18" t="n"/>
      <c r="C789" s="18" t="n"/>
      <c r="D789" s="18" t="n"/>
      <c r="E789" s="19" t="n"/>
      <c r="F789" s="14" t="n"/>
      <c r="G789" s="20">
        <f>IF(COUNTA($A789:$F789)=0,"",IF($A789="","Falta a data",IF(NOT(ISNUMBER($A789)),"Data inválida: use 25/10/2026",IF($F789="","Falta o valor",IF(NOT(ISNUMBER($F789)),"Valor inválido: só números",IF($F789&lt;0,"Valor negativo: lance sem sinal e escolha o tipo",IF($E789="","Falta o tipo",IF($C789="","Sem categoria",IF(ISNA(MATCH($C789,'Configuração'!$B$12:$B$41,0)),"Categoria fora da lista",IF(INDEX('Configuração'!$C$12:$C$41,MATCH($C789,'Configuração'!$B$12:$B$41,0))&lt;&gt;$E789,"Tipo diferente do da categoria",IF(YEAR($A789)&lt;&gt;AnoPlanilha,"Fora do ano da planilha","OK")))))))))))</f>
        <v/>
      </c>
      <c r="H789" s="25">
        <f>IF(COUNTA($A789:$F789)=0,"",COUNTA($A789:$F789))</f>
        <v/>
      </c>
    </row>
    <row r="790">
      <c r="A790" s="24" t="n"/>
      <c r="B790" s="18" t="n"/>
      <c r="C790" s="18" t="n"/>
      <c r="D790" s="18" t="n"/>
      <c r="E790" s="19" t="n"/>
      <c r="F790" s="14" t="n"/>
      <c r="G790" s="20">
        <f>IF(COUNTA($A790:$F790)=0,"",IF($A790="","Falta a data",IF(NOT(ISNUMBER($A790)),"Data inválida: use 25/10/2026",IF($F790="","Falta o valor",IF(NOT(ISNUMBER($F790)),"Valor inválido: só números",IF($F790&lt;0,"Valor negativo: lance sem sinal e escolha o tipo",IF($E790="","Falta o tipo",IF($C790="","Sem categoria",IF(ISNA(MATCH($C790,'Configuração'!$B$12:$B$41,0)),"Categoria fora da lista",IF(INDEX('Configuração'!$C$12:$C$41,MATCH($C790,'Configuração'!$B$12:$B$41,0))&lt;&gt;$E790,"Tipo diferente do da categoria",IF(YEAR($A790)&lt;&gt;AnoPlanilha,"Fora do ano da planilha","OK")))))))))))</f>
        <v/>
      </c>
      <c r="H790" s="25">
        <f>IF(COUNTA($A790:$F790)=0,"",COUNTA($A790:$F790))</f>
        <v/>
      </c>
    </row>
    <row r="791">
      <c r="A791" s="24" t="n"/>
      <c r="B791" s="18" t="n"/>
      <c r="C791" s="18" t="n"/>
      <c r="D791" s="18" t="n"/>
      <c r="E791" s="19" t="n"/>
      <c r="F791" s="14" t="n"/>
      <c r="G791" s="20">
        <f>IF(COUNTA($A791:$F791)=0,"",IF($A791="","Falta a data",IF(NOT(ISNUMBER($A791)),"Data inválida: use 25/10/2026",IF($F791="","Falta o valor",IF(NOT(ISNUMBER($F791)),"Valor inválido: só números",IF($F791&lt;0,"Valor negativo: lance sem sinal e escolha o tipo",IF($E791="","Falta o tipo",IF($C791="","Sem categoria",IF(ISNA(MATCH($C791,'Configuração'!$B$12:$B$41,0)),"Categoria fora da lista",IF(INDEX('Configuração'!$C$12:$C$41,MATCH($C791,'Configuração'!$B$12:$B$41,0))&lt;&gt;$E791,"Tipo diferente do da categoria",IF(YEAR($A791)&lt;&gt;AnoPlanilha,"Fora do ano da planilha","OK")))))))))))</f>
        <v/>
      </c>
      <c r="H791" s="25">
        <f>IF(COUNTA($A791:$F791)=0,"",COUNTA($A791:$F791))</f>
        <v/>
      </c>
    </row>
    <row r="792">
      <c r="A792" s="24" t="n"/>
      <c r="B792" s="18" t="n"/>
      <c r="C792" s="18" t="n"/>
      <c r="D792" s="18" t="n"/>
      <c r="E792" s="19" t="n"/>
      <c r="F792" s="14" t="n"/>
      <c r="G792" s="20">
        <f>IF(COUNTA($A792:$F792)=0,"",IF($A792="","Falta a data",IF(NOT(ISNUMBER($A792)),"Data inválida: use 25/10/2026",IF($F792="","Falta o valor",IF(NOT(ISNUMBER($F792)),"Valor inválido: só números",IF($F792&lt;0,"Valor negativo: lance sem sinal e escolha o tipo",IF($E792="","Falta o tipo",IF($C792="","Sem categoria",IF(ISNA(MATCH($C792,'Configuração'!$B$12:$B$41,0)),"Categoria fora da lista",IF(INDEX('Configuração'!$C$12:$C$41,MATCH($C792,'Configuração'!$B$12:$B$41,0))&lt;&gt;$E792,"Tipo diferente do da categoria",IF(YEAR($A792)&lt;&gt;AnoPlanilha,"Fora do ano da planilha","OK")))))))))))</f>
        <v/>
      </c>
      <c r="H792" s="25">
        <f>IF(COUNTA($A792:$F792)=0,"",COUNTA($A792:$F792))</f>
        <v/>
      </c>
    </row>
    <row r="793">
      <c r="A793" s="24" t="n"/>
      <c r="B793" s="18" t="n"/>
      <c r="C793" s="18" t="n"/>
      <c r="D793" s="18" t="n"/>
      <c r="E793" s="19" t="n"/>
      <c r="F793" s="14" t="n"/>
      <c r="G793" s="20">
        <f>IF(COUNTA($A793:$F793)=0,"",IF($A793="","Falta a data",IF(NOT(ISNUMBER($A793)),"Data inválida: use 25/10/2026",IF($F793="","Falta o valor",IF(NOT(ISNUMBER($F793)),"Valor inválido: só números",IF($F793&lt;0,"Valor negativo: lance sem sinal e escolha o tipo",IF($E793="","Falta o tipo",IF($C793="","Sem categoria",IF(ISNA(MATCH($C793,'Configuração'!$B$12:$B$41,0)),"Categoria fora da lista",IF(INDEX('Configuração'!$C$12:$C$41,MATCH($C793,'Configuração'!$B$12:$B$41,0))&lt;&gt;$E793,"Tipo diferente do da categoria",IF(YEAR($A793)&lt;&gt;AnoPlanilha,"Fora do ano da planilha","OK")))))))))))</f>
        <v/>
      </c>
      <c r="H793" s="25">
        <f>IF(COUNTA($A793:$F793)=0,"",COUNTA($A793:$F793))</f>
        <v/>
      </c>
    </row>
    <row r="794">
      <c r="A794" s="24" t="n"/>
      <c r="B794" s="18" t="n"/>
      <c r="C794" s="18" t="n"/>
      <c r="D794" s="18" t="n"/>
      <c r="E794" s="19" t="n"/>
      <c r="F794" s="14" t="n"/>
      <c r="G794" s="20">
        <f>IF(COUNTA($A794:$F794)=0,"",IF($A794="","Falta a data",IF(NOT(ISNUMBER($A794)),"Data inválida: use 25/10/2026",IF($F794="","Falta o valor",IF(NOT(ISNUMBER($F794)),"Valor inválido: só números",IF($F794&lt;0,"Valor negativo: lance sem sinal e escolha o tipo",IF($E794="","Falta o tipo",IF($C794="","Sem categoria",IF(ISNA(MATCH($C794,'Configuração'!$B$12:$B$41,0)),"Categoria fora da lista",IF(INDEX('Configuração'!$C$12:$C$41,MATCH($C794,'Configuração'!$B$12:$B$41,0))&lt;&gt;$E794,"Tipo diferente do da categoria",IF(YEAR($A794)&lt;&gt;AnoPlanilha,"Fora do ano da planilha","OK")))))))))))</f>
        <v/>
      </c>
      <c r="H794" s="25">
        <f>IF(COUNTA($A794:$F794)=0,"",COUNTA($A794:$F794))</f>
        <v/>
      </c>
    </row>
    <row r="795">
      <c r="A795" s="24" t="n"/>
      <c r="B795" s="18" t="n"/>
      <c r="C795" s="18" t="n"/>
      <c r="D795" s="18" t="n"/>
      <c r="E795" s="19" t="n"/>
      <c r="F795" s="14" t="n"/>
      <c r="G795" s="20">
        <f>IF(COUNTA($A795:$F795)=0,"",IF($A795="","Falta a data",IF(NOT(ISNUMBER($A795)),"Data inválida: use 25/10/2026",IF($F795="","Falta o valor",IF(NOT(ISNUMBER($F795)),"Valor inválido: só números",IF($F795&lt;0,"Valor negativo: lance sem sinal e escolha o tipo",IF($E795="","Falta o tipo",IF($C795="","Sem categoria",IF(ISNA(MATCH($C795,'Configuração'!$B$12:$B$41,0)),"Categoria fora da lista",IF(INDEX('Configuração'!$C$12:$C$41,MATCH($C795,'Configuração'!$B$12:$B$41,0))&lt;&gt;$E795,"Tipo diferente do da categoria",IF(YEAR($A795)&lt;&gt;AnoPlanilha,"Fora do ano da planilha","OK")))))))))))</f>
        <v/>
      </c>
      <c r="H795" s="25">
        <f>IF(COUNTA($A795:$F795)=0,"",COUNTA($A795:$F795))</f>
        <v/>
      </c>
    </row>
    <row r="796">
      <c r="A796" s="24" t="n"/>
      <c r="B796" s="18" t="n"/>
      <c r="C796" s="18" t="n"/>
      <c r="D796" s="18" t="n"/>
      <c r="E796" s="19" t="n"/>
      <c r="F796" s="14" t="n"/>
      <c r="G796" s="20">
        <f>IF(COUNTA($A796:$F796)=0,"",IF($A796="","Falta a data",IF(NOT(ISNUMBER($A796)),"Data inválida: use 25/10/2026",IF($F796="","Falta o valor",IF(NOT(ISNUMBER($F796)),"Valor inválido: só números",IF($F796&lt;0,"Valor negativo: lance sem sinal e escolha o tipo",IF($E796="","Falta o tipo",IF($C796="","Sem categoria",IF(ISNA(MATCH($C796,'Configuração'!$B$12:$B$41,0)),"Categoria fora da lista",IF(INDEX('Configuração'!$C$12:$C$41,MATCH($C796,'Configuração'!$B$12:$B$41,0))&lt;&gt;$E796,"Tipo diferente do da categoria",IF(YEAR($A796)&lt;&gt;AnoPlanilha,"Fora do ano da planilha","OK")))))))))))</f>
        <v/>
      </c>
      <c r="H796" s="25">
        <f>IF(COUNTA($A796:$F796)=0,"",COUNTA($A796:$F796))</f>
        <v/>
      </c>
    </row>
    <row r="797">
      <c r="A797" s="24" t="n"/>
      <c r="B797" s="18" t="n"/>
      <c r="C797" s="18" t="n"/>
      <c r="D797" s="18" t="n"/>
      <c r="E797" s="19" t="n"/>
      <c r="F797" s="14" t="n"/>
      <c r="G797" s="20">
        <f>IF(COUNTA($A797:$F797)=0,"",IF($A797="","Falta a data",IF(NOT(ISNUMBER($A797)),"Data inválida: use 25/10/2026",IF($F797="","Falta o valor",IF(NOT(ISNUMBER($F797)),"Valor inválido: só números",IF($F797&lt;0,"Valor negativo: lance sem sinal e escolha o tipo",IF($E797="","Falta o tipo",IF($C797="","Sem categoria",IF(ISNA(MATCH($C797,'Configuração'!$B$12:$B$41,0)),"Categoria fora da lista",IF(INDEX('Configuração'!$C$12:$C$41,MATCH($C797,'Configuração'!$B$12:$B$41,0))&lt;&gt;$E797,"Tipo diferente do da categoria",IF(YEAR($A797)&lt;&gt;AnoPlanilha,"Fora do ano da planilha","OK")))))))))))</f>
        <v/>
      </c>
      <c r="H797" s="25">
        <f>IF(COUNTA($A797:$F797)=0,"",COUNTA($A797:$F797))</f>
        <v/>
      </c>
    </row>
    <row r="798">
      <c r="A798" s="24" t="n"/>
      <c r="B798" s="18" t="n"/>
      <c r="C798" s="18" t="n"/>
      <c r="D798" s="18" t="n"/>
      <c r="E798" s="19" t="n"/>
      <c r="F798" s="14" t="n"/>
      <c r="G798" s="20">
        <f>IF(COUNTA($A798:$F798)=0,"",IF($A798="","Falta a data",IF(NOT(ISNUMBER($A798)),"Data inválida: use 25/10/2026",IF($F798="","Falta o valor",IF(NOT(ISNUMBER($F798)),"Valor inválido: só números",IF($F798&lt;0,"Valor negativo: lance sem sinal e escolha o tipo",IF($E798="","Falta o tipo",IF($C798="","Sem categoria",IF(ISNA(MATCH($C798,'Configuração'!$B$12:$B$41,0)),"Categoria fora da lista",IF(INDEX('Configuração'!$C$12:$C$41,MATCH($C798,'Configuração'!$B$12:$B$41,0))&lt;&gt;$E798,"Tipo diferente do da categoria",IF(YEAR($A798)&lt;&gt;AnoPlanilha,"Fora do ano da planilha","OK")))))))))))</f>
        <v/>
      </c>
      <c r="H798" s="25">
        <f>IF(COUNTA($A798:$F798)=0,"",COUNTA($A798:$F798))</f>
        <v/>
      </c>
    </row>
    <row r="799">
      <c r="A799" s="24" t="n"/>
      <c r="B799" s="18" t="n"/>
      <c r="C799" s="18" t="n"/>
      <c r="D799" s="18" t="n"/>
      <c r="E799" s="19" t="n"/>
      <c r="F799" s="14" t="n"/>
      <c r="G799" s="20">
        <f>IF(COUNTA($A799:$F799)=0,"",IF($A799="","Falta a data",IF(NOT(ISNUMBER($A799)),"Data inválida: use 25/10/2026",IF($F799="","Falta o valor",IF(NOT(ISNUMBER($F799)),"Valor inválido: só números",IF($F799&lt;0,"Valor negativo: lance sem sinal e escolha o tipo",IF($E799="","Falta o tipo",IF($C799="","Sem categoria",IF(ISNA(MATCH($C799,'Configuração'!$B$12:$B$41,0)),"Categoria fora da lista",IF(INDEX('Configuração'!$C$12:$C$41,MATCH($C799,'Configuração'!$B$12:$B$41,0))&lt;&gt;$E799,"Tipo diferente do da categoria",IF(YEAR($A799)&lt;&gt;AnoPlanilha,"Fora do ano da planilha","OK")))))))))))</f>
        <v/>
      </c>
      <c r="H799" s="25">
        <f>IF(COUNTA($A799:$F799)=0,"",COUNTA($A799:$F799))</f>
        <v/>
      </c>
    </row>
    <row r="800">
      <c r="A800" s="24" t="n"/>
      <c r="B800" s="18" t="n"/>
      <c r="C800" s="18" t="n"/>
      <c r="D800" s="18" t="n"/>
      <c r="E800" s="19" t="n"/>
      <c r="F800" s="14" t="n"/>
      <c r="G800" s="20">
        <f>IF(COUNTA($A800:$F800)=0,"",IF($A800="","Falta a data",IF(NOT(ISNUMBER($A800)),"Data inválida: use 25/10/2026",IF($F800="","Falta o valor",IF(NOT(ISNUMBER($F800)),"Valor inválido: só números",IF($F800&lt;0,"Valor negativo: lance sem sinal e escolha o tipo",IF($E800="","Falta o tipo",IF($C800="","Sem categoria",IF(ISNA(MATCH($C800,'Configuração'!$B$12:$B$41,0)),"Categoria fora da lista",IF(INDEX('Configuração'!$C$12:$C$41,MATCH($C800,'Configuração'!$B$12:$B$41,0))&lt;&gt;$E800,"Tipo diferente do da categoria",IF(YEAR($A800)&lt;&gt;AnoPlanilha,"Fora do ano da planilha","OK")))))))))))</f>
        <v/>
      </c>
      <c r="H800" s="25">
        <f>IF(COUNTA($A800:$F800)=0,"",COUNTA($A800:$F800))</f>
        <v/>
      </c>
    </row>
    <row r="801">
      <c r="A801" s="24" t="n"/>
      <c r="B801" s="18" t="n"/>
      <c r="C801" s="18" t="n"/>
      <c r="D801" s="18" t="n"/>
      <c r="E801" s="19" t="n"/>
      <c r="F801" s="14" t="n"/>
      <c r="G801" s="20">
        <f>IF(COUNTA($A801:$F801)=0,"",IF($A801="","Falta a data",IF(NOT(ISNUMBER($A801)),"Data inválida: use 25/10/2026",IF($F801="","Falta o valor",IF(NOT(ISNUMBER($F801)),"Valor inválido: só números",IF($F801&lt;0,"Valor negativo: lance sem sinal e escolha o tipo",IF($E801="","Falta o tipo",IF($C801="","Sem categoria",IF(ISNA(MATCH($C801,'Configuração'!$B$12:$B$41,0)),"Categoria fora da lista",IF(INDEX('Configuração'!$C$12:$C$41,MATCH($C801,'Configuração'!$B$12:$B$41,0))&lt;&gt;$E801,"Tipo diferente do da categoria",IF(YEAR($A801)&lt;&gt;AnoPlanilha,"Fora do ano da planilha","OK")))))))))))</f>
        <v/>
      </c>
      <c r="H801" s="25">
        <f>IF(COUNTA($A801:$F801)=0,"",COUNTA($A801:$F801))</f>
        <v/>
      </c>
    </row>
    <row r="802">
      <c r="A802" s="24" t="n"/>
      <c r="B802" s="18" t="n"/>
      <c r="C802" s="18" t="n"/>
      <c r="D802" s="18" t="n"/>
      <c r="E802" s="19" t="n"/>
      <c r="F802" s="14" t="n"/>
      <c r="G802" s="20">
        <f>IF(COUNTA($A802:$F802)=0,"",IF($A802="","Falta a data",IF(NOT(ISNUMBER($A802)),"Data inválida: use 25/10/2026",IF($F802="","Falta o valor",IF(NOT(ISNUMBER($F802)),"Valor inválido: só números",IF($F802&lt;0,"Valor negativo: lance sem sinal e escolha o tipo",IF($E802="","Falta o tipo",IF($C802="","Sem categoria",IF(ISNA(MATCH($C802,'Configuração'!$B$12:$B$41,0)),"Categoria fora da lista",IF(INDEX('Configuração'!$C$12:$C$41,MATCH($C802,'Configuração'!$B$12:$B$41,0))&lt;&gt;$E802,"Tipo diferente do da categoria",IF(YEAR($A802)&lt;&gt;AnoPlanilha,"Fora do ano da planilha","OK")))))))))))</f>
        <v/>
      </c>
      <c r="H802" s="25">
        <f>IF(COUNTA($A802:$F802)=0,"",COUNTA($A802:$F802))</f>
        <v/>
      </c>
    </row>
    <row r="803">
      <c r="A803" s="24" t="n"/>
      <c r="B803" s="18" t="n"/>
      <c r="C803" s="18" t="n"/>
      <c r="D803" s="18" t="n"/>
      <c r="E803" s="19" t="n"/>
      <c r="F803" s="14" t="n"/>
      <c r="G803" s="20">
        <f>IF(COUNTA($A803:$F803)=0,"",IF($A803="","Falta a data",IF(NOT(ISNUMBER($A803)),"Data inválida: use 25/10/2026",IF($F803="","Falta o valor",IF(NOT(ISNUMBER($F803)),"Valor inválido: só números",IF($F803&lt;0,"Valor negativo: lance sem sinal e escolha o tipo",IF($E803="","Falta o tipo",IF($C803="","Sem categoria",IF(ISNA(MATCH($C803,'Configuração'!$B$12:$B$41,0)),"Categoria fora da lista",IF(INDEX('Configuração'!$C$12:$C$41,MATCH($C803,'Configuração'!$B$12:$B$41,0))&lt;&gt;$E803,"Tipo diferente do da categoria",IF(YEAR($A803)&lt;&gt;AnoPlanilha,"Fora do ano da planilha","OK")))))))))))</f>
        <v/>
      </c>
      <c r="H803" s="25">
        <f>IF(COUNTA($A803:$F803)=0,"",COUNTA($A803:$F803))</f>
        <v/>
      </c>
    </row>
    <row r="804">
      <c r="A804" s="24" t="n"/>
      <c r="B804" s="18" t="n"/>
      <c r="C804" s="18" t="n"/>
      <c r="D804" s="18" t="n"/>
      <c r="E804" s="19" t="n"/>
      <c r="F804" s="14" t="n"/>
      <c r="G804" s="20">
        <f>IF(COUNTA($A804:$F804)=0,"",IF($A804="","Falta a data",IF(NOT(ISNUMBER($A804)),"Data inválida: use 25/10/2026",IF($F804="","Falta o valor",IF(NOT(ISNUMBER($F804)),"Valor inválido: só números",IF($F804&lt;0,"Valor negativo: lance sem sinal e escolha o tipo",IF($E804="","Falta o tipo",IF($C804="","Sem categoria",IF(ISNA(MATCH($C804,'Configuração'!$B$12:$B$41,0)),"Categoria fora da lista",IF(INDEX('Configuração'!$C$12:$C$41,MATCH($C804,'Configuração'!$B$12:$B$41,0))&lt;&gt;$E804,"Tipo diferente do da categoria",IF(YEAR($A804)&lt;&gt;AnoPlanilha,"Fora do ano da planilha","OK")))))))))))</f>
        <v/>
      </c>
      <c r="H804" s="25">
        <f>IF(COUNTA($A804:$F804)=0,"",COUNTA($A804:$F804))</f>
        <v/>
      </c>
    </row>
    <row r="805">
      <c r="A805" s="24" t="n"/>
      <c r="B805" s="18" t="n"/>
      <c r="C805" s="18" t="n"/>
      <c r="D805" s="18" t="n"/>
      <c r="E805" s="19" t="n"/>
      <c r="F805" s="14" t="n"/>
      <c r="G805" s="20">
        <f>IF(COUNTA($A805:$F805)=0,"",IF($A805="","Falta a data",IF(NOT(ISNUMBER($A805)),"Data inválida: use 25/10/2026",IF($F805="","Falta o valor",IF(NOT(ISNUMBER($F805)),"Valor inválido: só números",IF($F805&lt;0,"Valor negativo: lance sem sinal e escolha o tipo",IF($E805="","Falta o tipo",IF($C805="","Sem categoria",IF(ISNA(MATCH($C805,'Configuração'!$B$12:$B$41,0)),"Categoria fora da lista",IF(INDEX('Configuração'!$C$12:$C$41,MATCH($C805,'Configuração'!$B$12:$B$41,0))&lt;&gt;$E805,"Tipo diferente do da categoria",IF(YEAR($A805)&lt;&gt;AnoPlanilha,"Fora do ano da planilha","OK")))))))))))</f>
        <v/>
      </c>
      <c r="H805" s="25">
        <f>IF(COUNTA($A805:$F805)=0,"",COUNTA($A805:$F805))</f>
        <v/>
      </c>
    </row>
    <row r="806">
      <c r="A806" s="24" t="n"/>
      <c r="B806" s="18" t="n"/>
      <c r="C806" s="18" t="n"/>
      <c r="D806" s="18" t="n"/>
      <c r="E806" s="19" t="n"/>
      <c r="F806" s="14" t="n"/>
      <c r="G806" s="20">
        <f>IF(COUNTA($A806:$F806)=0,"",IF($A806="","Falta a data",IF(NOT(ISNUMBER($A806)),"Data inválida: use 25/10/2026",IF($F806="","Falta o valor",IF(NOT(ISNUMBER($F806)),"Valor inválido: só números",IF($F806&lt;0,"Valor negativo: lance sem sinal e escolha o tipo",IF($E806="","Falta o tipo",IF($C806="","Sem categoria",IF(ISNA(MATCH($C806,'Configuração'!$B$12:$B$41,0)),"Categoria fora da lista",IF(INDEX('Configuração'!$C$12:$C$41,MATCH($C806,'Configuração'!$B$12:$B$41,0))&lt;&gt;$E806,"Tipo diferente do da categoria",IF(YEAR($A806)&lt;&gt;AnoPlanilha,"Fora do ano da planilha","OK")))))))))))</f>
        <v/>
      </c>
      <c r="H806" s="25">
        <f>IF(COUNTA($A806:$F806)=0,"",COUNTA($A806:$F806))</f>
        <v/>
      </c>
    </row>
    <row r="807">
      <c r="A807" s="24" t="n"/>
      <c r="B807" s="18" t="n"/>
      <c r="C807" s="18" t="n"/>
      <c r="D807" s="18" t="n"/>
      <c r="E807" s="19" t="n"/>
      <c r="F807" s="14" t="n"/>
      <c r="G807" s="20">
        <f>IF(COUNTA($A807:$F807)=0,"",IF($A807="","Falta a data",IF(NOT(ISNUMBER($A807)),"Data inválida: use 25/10/2026",IF($F807="","Falta o valor",IF(NOT(ISNUMBER($F807)),"Valor inválido: só números",IF($F807&lt;0,"Valor negativo: lance sem sinal e escolha o tipo",IF($E807="","Falta o tipo",IF($C807="","Sem categoria",IF(ISNA(MATCH($C807,'Configuração'!$B$12:$B$41,0)),"Categoria fora da lista",IF(INDEX('Configuração'!$C$12:$C$41,MATCH($C807,'Configuração'!$B$12:$B$41,0))&lt;&gt;$E807,"Tipo diferente do da categoria",IF(YEAR($A807)&lt;&gt;AnoPlanilha,"Fora do ano da planilha","OK")))))))))))</f>
        <v/>
      </c>
      <c r="H807" s="25">
        <f>IF(COUNTA($A807:$F807)=0,"",COUNTA($A807:$F807))</f>
        <v/>
      </c>
    </row>
    <row r="808">
      <c r="A808" s="24" t="n"/>
      <c r="B808" s="18" t="n"/>
      <c r="C808" s="18" t="n"/>
      <c r="D808" s="18" t="n"/>
      <c r="E808" s="19" t="n"/>
      <c r="F808" s="14" t="n"/>
      <c r="G808" s="20">
        <f>IF(COUNTA($A808:$F808)=0,"",IF($A808="","Falta a data",IF(NOT(ISNUMBER($A808)),"Data inválida: use 25/10/2026",IF($F808="","Falta o valor",IF(NOT(ISNUMBER($F808)),"Valor inválido: só números",IF($F808&lt;0,"Valor negativo: lance sem sinal e escolha o tipo",IF($E808="","Falta o tipo",IF($C808="","Sem categoria",IF(ISNA(MATCH($C808,'Configuração'!$B$12:$B$41,0)),"Categoria fora da lista",IF(INDEX('Configuração'!$C$12:$C$41,MATCH($C808,'Configuração'!$B$12:$B$41,0))&lt;&gt;$E808,"Tipo diferente do da categoria",IF(YEAR($A808)&lt;&gt;AnoPlanilha,"Fora do ano da planilha","OK")))))))))))</f>
        <v/>
      </c>
      <c r="H808" s="25">
        <f>IF(COUNTA($A808:$F808)=0,"",COUNTA($A808:$F808))</f>
        <v/>
      </c>
    </row>
    <row r="809">
      <c r="A809" s="24" t="n"/>
      <c r="B809" s="18" t="n"/>
      <c r="C809" s="18" t="n"/>
      <c r="D809" s="18" t="n"/>
      <c r="E809" s="19" t="n"/>
      <c r="F809" s="14" t="n"/>
      <c r="G809" s="20">
        <f>IF(COUNTA($A809:$F809)=0,"",IF($A809="","Falta a data",IF(NOT(ISNUMBER($A809)),"Data inválida: use 25/10/2026",IF($F809="","Falta o valor",IF(NOT(ISNUMBER($F809)),"Valor inválido: só números",IF($F809&lt;0,"Valor negativo: lance sem sinal e escolha o tipo",IF($E809="","Falta o tipo",IF($C809="","Sem categoria",IF(ISNA(MATCH($C809,'Configuração'!$B$12:$B$41,0)),"Categoria fora da lista",IF(INDEX('Configuração'!$C$12:$C$41,MATCH($C809,'Configuração'!$B$12:$B$41,0))&lt;&gt;$E809,"Tipo diferente do da categoria",IF(YEAR($A809)&lt;&gt;AnoPlanilha,"Fora do ano da planilha","OK")))))))))))</f>
        <v/>
      </c>
      <c r="H809" s="25">
        <f>IF(COUNTA($A809:$F809)=0,"",COUNTA($A809:$F809))</f>
        <v/>
      </c>
    </row>
    <row r="810">
      <c r="A810" s="24" t="n"/>
      <c r="B810" s="18" t="n"/>
      <c r="C810" s="18" t="n"/>
      <c r="D810" s="18" t="n"/>
      <c r="E810" s="19" t="n"/>
      <c r="F810" s="14" t="n"/>
      <c r="G810" s="20">
        <f>IF(COUNTA($A810:$F810)=0,"",IF($A810="","Falta a data",IF(NOT(ISNUMBER($A810)),"Data inválida: use 25/10/2026",IF($F810="","Falta o valor",IF(NOT(ISNUMBER($F810)),"Valor inválido: só números",IF($F810&lt;0,"Valor negativo: lance sem sinal e escolha o tipo",IF($E810="","Falta o tipo",IF($C810="","Sem categoria",IF(ISNA(MATCH($C810,'Configuração'!$B$12:$B$41,0)),"Categoria fora da lista",IF(INDEX('Configuração'!$C$12:$C$41,MATCH($C810,'Configuração'!$B$12:$B$41,0))&lt;&gt;$E810,"Tipo diferente do da categoria",IF(YEAR($A810)&lt;&gt;AnoPlanilha,"Fora do ano da planilha","OK")))))))))))</f>
        <v/>
      </c>
      <c r="H810" s="25">
        <f>IF(COUNTA($A810:$F810)=0,"",COUNTA($A810:$F810))</f>
        <v/>
      </c>
    </row>
    <row r="811">
      <c r="A811" s="24" t="n"/>
      <c r="B811" s="18" t="n"/>
      <c r="C811" s="18" t="n"/>
      <c r="D811" s="18" t="n"/>
      <c r="E811" s="19" t="n"/>
      <c r="F811" s="14" t="n"/>
      <c r="G811" s="20">
        <f>IF(COUNTA($A811:$F811)=0,"",IF($A811="","Falta a data",IF(NOT(ISNUMBER($A811)),"Data inválida: use 25/10/2026",IF($F811="","Falta o valor",IF(NOT(ISNUMBER($F811)),"Valor inválido: só números",IF($F811&lt;0,"Valor negativo: lance sem sinal e escolha o tipo",IF($E811="","Falta o tipo",IF($C811="","Sem categoria",IF(ISNA(MATCH($C811,'Configuração'!$B$12:$B$41,0)),"Categoria fora da lista",IF(INDEX('Configuração'!$C$12:$C$41,MATCH($C811,'Configuração'!$B$12:$B$41,0))&lt;&gt;$E811,"Tipo diferente do da categoria",IF(YEAR($A811)&lt;&gt;AnoPlanilha,"Fora do ano da planilha","OK")))))))))))</f>
        <v/>
      </c>
      <c r="H811" s="25">
        <f>IF(COUNTA($A811:$F811)=0,"",COUNTA($A811:$F811))</f>
        <v/>
      </c>
    </row>
    <row r="812">
      <c r="A812" s="24" t="n"/>
      <c r="B812" s="18" t="n"/>
      <c r="C812" s="18" t="n"/>
      <c r="D812" s="18" t="n"/>
      <c r="E812" s="19" t="n"/>
      <c r="F812" s="14" t="n"/>
      <c r="G812" s="20">
        <f>IF(COUNTA($A812:$F812)=0,"",IF($A812="","Falta a data",IF(NOT(ISNUMBER($A812)),"Data inválida: use 25/10/2026",IF($F812="","Falta o valor",IF(NOT(ISNUMBER($F812)),"Valor inválido: só números",IF($F812&lt;0,"Valor negativo: lance sem sinal e escolha o tipo",IF($E812="","Falta o tipo",IF($C812="","Sem categoria",IF(ISNA(MATCH($C812,'Configuração'!$B$12:$B$41,0)),"Categoria fora da lista",IF(INDEX('Configuração'!$C$12:$C$41,MATCH($C812,'Configuração'!$B$12:$B$41,0))&lt;&gt;$E812,"Tipo diferente do da categoria",IF(YEAR($A812)&lt;&gt;AnoPlanilha,"Fora do ano da planilha","OK")))))))))))</f>
        <v/>
      </c>
      <c r="H812" s="25">
        <f>IF(COUNTA($A812:$F812)=0,"",COUNTA($A812:$F812))</f>
        <v/>
      </c>
    </row>
    <row r="813">
      <c r="A813" s="24" t="n"/>
      <c r="B813" s="18" t="n"/>
      <c r="C813" s="18" t="n"/>
      <c r="D813" s="18" t="n"/>
      <c r="E813" s="19" t="n"/>
      <c r="F813" s="14" t="n"/>
      <c r="G813" s="20">
        <f>IF(COUNTA($A813:$F813)=0,"",IF($A813="","Falta a data",IF(NOT(ISNUMBER($A813)),"Data inválida: use 25/10/2026",IF($F813="","Falta o valor",IF(NOT(ISNUMBER($F813)),"Valor inválido: só números",IF($F813&lt;0,"Valor negativo: lance sem sinal e escolha o tipo",IF($E813="","Falta o tipo",IF($C813="","Sem categoria",IF(ISNA(MATCH($C813,'Configuração'!$B$12:$B$41,0)),"Categoria fora da lista",IF(INDEX('Configuração'!$C$12:$C$41,MATCH($C813,'Configuração'!$B$12:$B$41,0))&lt;&gt;$E813,"Tipo diferente do da categoria",IF(YEAR($A813)&lt;&gt;AnoPlanilha,"Fora do ano da planilha","OK")))))))))))</f>
        <v/>
      </c>
      <c r="H813" s="25">
        <f>IF(COUNTA($A813:$F813)=0,"",COUNTA($A813:$F813))</f>
        <v/>
      </c>
    </row>
    <row r="814">
      <c r="A814" s="24" t="n"/>
      <c r="B814" s="18" t="n"/>
      <c r="C814" s="18" t="n"/>
      <c r="D814" s="18" t="n"/>
      <c r="E814" s="19" t="n"/>
      <c r="F814" s="14" t="n"/>
      <c r="G814" s="20">
        <f>IF(COUNTA($A814:$F814)=0,"",IF($A814="","Falta a data",IF(NOT(ISNUMBER($A814)),"Data inválida: use 25/10/2026",IF($F814="","Falta o valor",IF(NOT(ISNUMBER($F814)),"Valor inválido: só números",IF($F814&lt;0,"Valor negativo: lance sem sinal e escolha o tipo",IF($E814="","Falta o tipo",IF($C814="","Sem categoria",IF(ISNA(MATCH($C814,'Configuração'!$B$12:$B$41,0)),"Categoria fora da lista",IF(INDEX('Configuração'!$C$12:$C$41,MATCH($C814,'Configuração'!$B$12:$B$41,0))&lt;&gt;$E814,"Tipo diferente do da categoria",IF(YEAR($A814)&lt;&gt;AnoPlanilha,"Fora do ano da planilha","OK")))))))))))</f>
        <v/>
      </c>
      <c r="H814" s="25">
        <f>IF(COUNTA($A814:$F814)=0,"",COUNTA($A814:$F814))</f>
        <v/>
      </c>
    </row>
    <row r="815">
      <c r="A815" s="24" t="n"/>
      <c r="B815" s="18" t="n"/>
      <c r="C815" s="18" t="n"/>
      <c r="D815" s="18" t="n"/>
      <c r="E815" s="19" t="n"/>
      <c r="F815" s="14" t="n"/>
      <c r="G815" s="20">
        <f>IF(COUNTA($A815:$F815)=0,"",IF($A815="","Falta a data",IF(NOT(ISNUMBER($A815)),"Data inválida: use 25/10/2026",IF($F815="","Falta o valor",IF(NOT(ISNUMBER($F815)),"Valor inválido: só números",IF($F815&lt;0,"Valor negativo: lance sem sinal e escolha o tipo",IF($E815="","Falta o tipo",IF($C815="","Sem categoria",IF(ISNA(MATCH($C815,'Configuração'!$B$12:$B$41,0)),"Categoria fora da lista",IF(INDEX('Configuração'!$C$12:$C$41,MATCH($C815,'Configuração'!$B$12:$B$41,0))&lt;&gt;$E815,"Tipo diferente do da categoria",IF(YEAR($A815)&lt;&gt;AnoPlanilha,"Fora do ano da planilha","OK")))))))))))</f>
        <v/>
      </c>
      <c r="H815" s="25">
        <f>IF(COUNTA($A815:$F815)=0,"",COUNTA($A815:$F815))</f>
        <v/>
      </c>
    </row>
    <row r="816">
      <c r="A816" s="24" t="n"/>
      <c r="B816" s="18" t="n"/>
      <c r="C816" s="18" t="n"/>
      <c r="D816" s="18" t="n"/>
      <c r="E816" s="19" t="n"/>
      <c r="F816" s="14" t="n"/>
      <c r="G816" s="20">
        <f>IF(COUNTA($A816:$F816)=0,"",IF($A816="","Falta a data",IF(NOT(ISNUMBER($A816)),"Data inválida: use 25/10/2026",IF($F816="","Falta o valor",IF(NOT(ISNUMBER($F816)),"Valor inválido: só números",IF($F816&lt;0,"Valor negativo: lance sem sinal e escolha o tipo",IF($E816="","Falta o tipo",IF($C816="","Sem categoria",IF(ISNA(MATCH($C816,'Configuração'!$B$12:$B$41,0)),"Categoria fora da lista",IF(INDEX('Configuração'!$C$12:$C$41,MATCH($C816,'Configuração'!$B$12:$B$41,0))&lt;&gt;$E816,"Tipo diferente do da categoria",IF(YEAR($A816)&lt;&gt;AnoPlanilha,"Fora do ano da planilha","OK")))))))))))</f>
        <v/>
      </c>
      <c r="H816" s="25">
        <f>IF(COUNTA($A816:$F816)=0,"",COUNTA($A816:$F816))</f>
        <v/>
      </c>
    </row>
    <row r="817">
      <c r="A817" s="24" t="n"/>
      <c r="B817" s="18" t="n"/>
      <c r="C817" s="18" t="n"/>
      <c r="D817" s="18" t="n"/>
      <c r="E817" s="19" t="n"/>
      <c r="F817" s="14" t="n"/>
      <c r="G817" s="20">
        <f>IF(COUNTA($A817:$F817)=0,"",IF($A817="","Falta a data",IF(NOT(ISNUMBER($A817)),"Data inválida: use 25/10/2026",IF($F817="","Falta o valor",IF(NOT(ISNUMBER($F817)),"Valor inválido: só números",IF($F817&lt;0,"Valor negativo: lance sem sinal e escolha o tipo",IF($E817="","Falta o tipo",IF($C817="","Sem categoria",IF(ISNA(MATCH($C817,'Configuração'!$B$12:$B$41,0)),"Categoria fora da lista",IF(INDEX('Configuração'!$C$12:$C$41,MATCH($C817,'Configuração'!$B$12:$B$41,0))&lt;&gt;$E817,"Tipo diferente do da categoria",IF(YEAR($A817)&lt;&gt;AnoPlanilha,"Fora do ano da planilha","OK")))))))))))</f>
        <v/>
      </c>
      <c r="H817" s="25">
        <f>IF(COUNTA($A817:$F817)=0,"",COUNTA($A817:$F817))</f>
        <v/>
      </c>
    </row>
    <row r="818">
      <c r="A818" s="24" t="n"/>
      <c r="B818" s="18" t="n"/>
      <c r="C818" s="18" t="n"/>
      <c r="D818" s="18" t="n"/>
      <c r="E818" s="19" t="n"/>
      <c r="F818" s="14" t="n"/>
      <c r="G818" s="20">
        <f>IF(COUNTA($A818:$F818)=0,"",IF($A818="","Falta a data",IF(NOT(ISNUMBER($A818)),"Data inválida: use 25/10/2026",IF($F818="","Falta o valor",IF(NOT(ISNUMBER($F818)),"Valor inválido: só números",IF($F818&lt;0,"Valor negativo: lance sem sinal e escolha o tipo",IF($E818="","Falta o tipo",IF($C818="","Sem categoria",IF(ISNA(MATCH($C818,'Configuração'!$B$12:$B$41,0)),"Categoria fora da lista",IF(INDEX('Configuração'!$C$12:$C$41,MATCH($C818,'Configuração'!$B$12:$B$41,0))&lt;&gt;$E818,"Tipo diferente do da categoria",IF(YEAR($A818)&lt;&gt;AnoPlanilha,"Fora do ano da planilha","OK")))))))))))</f>
        <v/>
      </c>
      <c r="H818" s="25">
        <f>IF(COUNTA($A818:$F818)=0,"",COUNTA($A818:$F818))</f>
        <v/>
      </c>
    </row>
    <row r="819">
      <c r="A819" s="24" t="n"/>
      <c r="B819" s="18" t="n"/>
      <c r="C819" s="18" t="n"/>
      <c r="D819" s="18" t="n"/>
      <c r="E819" s="19" t="n"/>
      <c r="F819" s="14" t="n"/>
      <c r="G819" s="20">
        <f>IF(COUNTA($A819:$F819)=0,"",IF($A819="","Falta a data",IF(NOT(ISNUMBER($A819)),"Data inválida: use 25/10/2026",IF($F819="","Falta o valor",IF(NOT(ISNUMBER($F819)),"Valor inválido: só números",IF($F819&lt;0,"Valor negativo: lance sem sinal e escolha o tipo",IF($E819="","Falta o tipo",IF($C819="","Sem categoria",IF(ISNA(MATCH($C819,'Configuração'!$B$12:$B$41,0)),"Categoria fora da lista",IF(INDEX('Configuração'!$C$12:$C$41,MATCH($C819,'Configuração'!$B$12:$B$41,0))&lt;&gt;$E819,"Tipo diferente do da categoria",IF(YEAR($A819)&lt;&gt;AnoPlanilha,"Fora do ano da planilha","OK")))))))))))</f>
        <v/>
      </c>
      <c r="H819" s="25">
        <f>IF(COUNTA($A819:$F819)=0,"",COUNTA($A819:$F819))</f>
        <v/>
      </c>
    </row>
    <row r="820">
      <c r="A820" s="24" t="n"/>
      <c r="B820" s="18" t="n"/>
      <c r="C820" s="18" t="n"/>
      <c r="D820" s="18" t="n"/>
      <c r="E820" s="19" t="n"/>
      <c r="F820" s="14" t="n"/>
      <c r="G820" s="20">
        <f>IF(COUNTA($A820:$F820)=0,"",IF($A820="","Falta a data",IF(NOT(ISNUMBER($A820)),"Data inválida: use 25/10/2026",IF($F820="","Falta o valor",IF(NOT(ISNUMBER($F820)),"Valor inválido: só números",IF($F820&lt;0,"Valor negativo: lance sem sinal e escolha o tipo",IF($E820="","Falta o tipo",IF($C820="","Sem categoria",IF(ISNA(MATCH($C820,'Configuração'!$B$12:$B$41,0)),"Categoria fora da lista",IF(INDEX('Configuração'!$C$12:$C$41,MATCH($C820,'Configuração'!$B$12:$B$41,0))&lt;&gt;$E820,"Tipo diferente do da categoria",IF(YEAR($A820)&lt;&gt;AnoPlanilha,"Fora do ano da planilha","OK")))))))))))</f>
        <v/>
      </c>
      <c r="H820" s="25">
        <f>IF(COUNTA($A820:$F820)=0,"",COUNTA($A820:$F820))</f>
        <v/>
      </c>
    </row>
    <row r="821">
      <c r="A821" s="24" t="n"/>
      <c r="B821" s="18" t="n"/>
      <c r="C821" s="18" t="n"/>
      <c r="D821" s="18" t="n"/>
      <c r="E821" s="19" t="n"/>
      <c r="F821" s="14" t="n"/>
      <c r="G821" s="20">
        <f>IF(COUNTA($A821:$F821)=0,"",IF($A821="","Falta a data",IF(NOT(ISNUMBER($A821)),"Data inválida: use 25/10/2026",IF($F821="","Falta o valor",IF(NOT(ISNUMBER($F821)),"Valor inválido: só números",IF($F821&lt;0,"Valor negativo: lance sem sinal e escolha o tipo",IF($E821="","Falta o tipo",IF($C821="","Sem categoria",IF(ISNA(MATCH($C821,'Configuração'!$B$12:$B$41,0)),"Categoria fora da lista",IF(INDEX('Configuração'!$C$12:$C$41,MATCH($C821,'Configuração'!$B$12:$B$41,0))&lt;&gt;$E821,"Tipo diferente do da categoria",IF(YEAR($A821)&lt;&gt;AnoPlanilha,"Fora do ano da planilha","OK")))))))))))</f>
        <v/>
      </c>
      <c r="H821" s="25">
        <f>IF(COUNTA($A821:$F821)=0,"",COUNTA($A821:$F821))</f>
        <v/>
      </c>
    </row>
    <row r="822">
      <c r="A822" s="24" t="n"/>
      <c r="B822" s="18" t="n"/>
      <c r="C822" s="18" t="n"/>
      <c r="D822" s="18" t="n"/>
      <c r="E822" s="19" t="n"/>
      <c r="F822" s="14" t="n"/>
      <c r="G822" s="20">
        <f>IF(COUNTA($A822:$F822)=0,"",IF($A822="","Falta a data",IF(NOT(ISNUMBER($A822)),"Data inválida: use 25/10/2026",IF($F822="","Falta o valor",IF(NOT(ISNUMBER($F822)),"Valor inválido: só números",IF($F822&lt;0,"Valor negativo: lance sem sinal e escolha o tipo",IF($E822="","Falta o tipo",IF($C822="","Sem categoria",IF(ISNA(MATCH($C822,'Configuração'!$B$12:$B$41,0)),"Categoria fora da lista",IF(INDEX('Configuração'!$C$12:$C$41,MATCH($C822,'Configuração'!$B$12:$B$41,0))&lt;&gt;$E822,"Tipo diferente do da categoria",IF(YEAR($A822)&lt;&gt;AnoPlanilha,"Fora do ano da planilha","OK")))))))))))</f>
        <v/>
      </c>
      <c r="H822" s="25">
        <f>IF(COUNTA($A822:$F822)=0,"",COUNTA($A822:$F822))</f>
        <v/>
      </c>
    </row>
    <row r="823">
      <c r="A823" s="24" t="n"/>
      <c r="B823" s="18" t="n"/>
      <c r="C823" s="18" t="n"/>
      <c r="D823" s="18" t="n"/>
      <c r="E823" s="19" t="n"/>
      <c r="F823" s="14" t="n"/>
      <c r="G823" s="20">
        <f>IF(COUNTA($A823:$F823)=0,"",IF($A823="","Falta a data",IF(NOT(ISNUMBER($A823)),"Data inválida: use 25/10/2026",IF($F823="","Falta o valor",IF(NOT(ISNUMBER($F823)),"Valor inválido: só números",IF($F823&lt;0,"Valor negativo: lance sem sinal e escolha o tipo",IF($E823="","Falta o tipo",IF($C823="","Sem categoria",IF(ISNA(MATCH($C823,'Configuração'!$B$12:$B$41,0)),"Categoria fora da lista",IF(INDEX('Configuração'!$C$12:$C$41,MATCH($C823,'Configuração'!$B$12:$B$41,0))&lt;&gt;$E823,"Tipo diferente do da categoria",IF(YEAR($A823)&lt;&gt;AnoPlanilha,"Fora do ano da planilha","OK")))))))))))</f>
        <v/>
      </c>
      <c r="H823" s="25">
        <f>IF(COUNTA($A823:$F823)=0,"",COUNTA($A823:$F823))</f>
        <v/>
      </c>
    </row>
    <row r="824">
      <c r="A824" s="24" t="n"/>
      <c r="B824" s="18" t="n"/>
      <c r="C824" s="18" t="n"/>
      <c r="D824" s="18" t="n"/>
      <c r="E824" s="19" t="n"/>
      <c r="F824" s="14" t="n"/>
      <c r="G824" s="20">
        <f>IF(COUNTA($A824:$F824)=0,"",IF($A824="","Falta a data",IF(NOT(ISNUMBER($A824)),"Data inválida: use 25/10/2026",IF($F824="","Falta o valor",IF(NOT(ISNUMBER($F824)),"Valor inválido: só números",IF($F824&lt;0,"Valor negativo: lance sem sinal e escolha o tipo",IF($E824="","Falta o tipo",IF($C824="","Sem categoria",IF(ISNA(MATCH($C824,'Configuração'!$B$12:$B$41,0)),"Categoria fora da lista",IF(INDEX('Configuração'!$C$12:$C$41,MATCH($C824,'Configuração'!$B$12:$B$41,0))&lt;&gt;$E824,"Tipo diferente do da categoria",IF(YEAR($A824)&lt;&gt;AnoPlanilha,"Fora do ano da planilha","OK")))))))))))</f>
        <v/>
      </c>
      <c r="H824" s="25">
        <f>IF(COUNTA($A824:$F824)=0,"",COUNTA($A824:$F824))</f>
        <v/>
      </c>
    </row>
    <row r="825">
      <c r="A825" s="24" t="n"/>
      <c r="B825" s="18" t="n"/>
      <c r="C825" s="18" t="n"/>
      <c r="D825" s="18" t="n"/>
      <c r="E825" s="19" t="n"/>
      <c r="F825" s="14" t="n"/>
      <c r="G825" s="20">
        <f>IF(COUNTA($A825:$F825)=0,"",IF($A825="","Falta a data",IF(NOT(ISNUMBER($A825)),"Data inválida: use 25/10/2026",IF($F825="","Falta o valor",IF(NOT(ISNUMBER($F825)),"Valor inválido: só números",IF($F825&lt;0,"Valor negativo: lance sem sinal e escolha o tipo",IF($E825="","Falta o tipo",IF($C825="","Sem categoria",IF(ISNA(MATCH($C825,'Configuração'!$B$12:$B$41,0)),"Categoria fora da lista",IF(INDEX('Configuração'!$C$12:$C$41,MATCH($C825,'Configuração'!$B$12:$B$41,0))&lt;&gt;$E825,"Tipo diferente do da categoria",IF(YEAR($A825)&lt;&gt;AnoPlanilha,"Fora do ano da planilha","OK")))))))))))</f>
        <v/>
      </c>
      <c r="H825" s="25">
        <f>IF(COUNTA($A825:$F825)=0,"",COUNTA($A825:$F825))</f>
        <v/>
      </c>
    </row>
    <row r="826">
      <c r="A826" s="24" t="n"/>
      <c r="B826" s="18" t="n"/>
      <c r="C826" s="18" t="n"/>
      <c r="D826" s="18" t="n"/>
      <c r="E826" s="19" t="n"/>
      <c r="F826" s="14" t="n"/>
      <c r="G826" s="20">
        <f>IF(COUNTA($A826:$F826)=0,"",IF($A826="","Falta a data",IF(NOT(ISNUMBER($A826)),"Data inválida: use 25/10/2026",IF($F826="","Falta o valor",IF(NOT(ISNUMBER($F826)),"Valor inválido: só números",IF($F826&lt;0,"Valor negativo: lance sem sinal e escolha o tipo",IF($E826="","Falta o tipo",IF($C826="","Sem categoria",IF(ISNA(MATCH($C826,'Configuração'!$B$12:$B$41,0)),"Categoria fora da lista",IF(INDEX('Configuração'!$C$12:$C$41,MATCH($C826,'Configuração'!$B$12:$B$41,0))&lt;&gt;$E826,"Tipo diferente do da categoria",IF(YEAR($A826)&lt;&gt;AnoPlanilha,"Fora do ano da planilha","OK")))))))))))</f>
        <v/>
      </c>
      <c r="H826" s="25">
        <f>IF(COUNTA($A826:$F826)=0,"",COUNTA($A826:$F826))</f>
        <v/>
      </c>
    </row>
    <row r="827">
      <c r="A827" s="24" t="n"/>
      <c r="B827" s="18" t="n"/>
      <c r="C827" s="18" t="n"/>
      <c r="D827" s="18" t="n"/>
      <c r="E827" s="19" t="n"/>
      <c r="F827" s="14" t="n"/>
      <c r="G827" s="20">
        <f>IF(COUNTA($A827:$F827)=0,"",IF($A827="","Falta a data",IF(NOT(ISNUMBER($A827)),"Data inválida: use 25/10/2026",IF($F827="","Falta o valor",IF(NOT(ISNUMBER($F827)),"Valor inválido: só números",IF($F827&lt;0,"Valor negativo: lance sem sinal e escolha o tipo",IF($E827="","Falta o tipo",IF($C827="","Sem categoria",IF(ISNA(MATCH($C827,'Configuração'!$B$12:$B$41,0)),"Categoria fora da lista",IF(INDEX('Configuração'!$C$12:$C$41,MATCH($C827,'Configuração'!$B$12:$B$41,0))&lt;&gt;$E827,"Tipo diferente do da categoria",IF(YEAR($A827)&lt;&gt;AnoPlanilha,"Fora do ano da planilha","OK")))))))))))</f>
        <v/>
      </c>
      <c r="H827" s="25">
        <f>IF(COUNTA($A827:$F827)=0,"",COUNTA($A827:$F827))</f>
        <v/>
      </c>
    </row>
    <row r="828">
      <c r="A828" s="24" t="n"/>
      <c r="B828" s="18" t="n"/>
      <c r="C828" s="18" t="n"/>
      <c r="D828" s="18" t="n"/>
      <c r="E828" s="19" t="n"/>
      <c r="F828" s="14" t="n"/>
      <c r="G828" s="20">
        <f>IF(COUNTA($A828:$F828)=0,"",IF($A828="","Falta a data",IF(NOT(ISNUMBER($A828)),"Data inválida: use 25/10/2026",IF($F828="","Falta o valor",IF(NOT(ISNUMBER($F828)),"Valor inválido: só números",IF($F828&lt;0,"Valor negativo: lance sem sinal e escolha o tipo",IF($E828="","Falta o tipo",IF($C828="","Sem categoria",IF(ISNA(MATCH($C828,'Configuração'!$B$12:$B$41,0)),"Categoria fora da lista",IF(INDEX('Configuração'!$C$12:$C$41,MATCH($C828,'Configuração'!$B$12:$B$41,0))&lt;&gt;$E828,"Tipo diferente do da categoria",IF(YEAR($A828)&lt;&gt;AnoPlanilha,"Fora do ano da planilha","OK")))))))))))</f>
        <v/>
      </c>
      <c r="H828" s="25">
        <f>IF(COUNTA($A828:$F828)=0,"",COUNTA($A828:$F828))</f>
        <v/>
      </c>
    </row>
    <row r="829">
      <c r="A829" s="24" t="n"/>
      <c r="B829" s="18" t="n"/>
      <c r="C829" s="18" t="n"/>
      <c r="D829" s="18" t="n"/>
      <c r="E829" s="19" t="n"/>
      <c r="F829" s="14" t="n"/>
      <c r="G829" s="20">
        <f>IF(COUNTA($A829:$F829)=0,"",IF($A829="","Falta a data",IF(NOT(ISNUMBER($A829)),"Data inválida: use 25/10/2026",IF($F829="","Falta o valor",IF(NOT(ISNUMBER($F829)),"Valor inválido: só números",IF($F829&lt;0,"Valor negativo: lance sem sinal e escolha o tipo",IF($E829="","Falta o tipo",IF($C829="","Sem categoria",IF(ISNA(MATCH($C829,'Configuração'!$B$12:$B$41,0)),"Categoria fora da lista",IF(INDEX('Configuração'!$C$12:$C$41,MATCH($C829,'Configuração'!$B$12:$B$41,0))&lt;&gt;$E829,"Tipo diferente do da categoria",IF(YEAR($A829)&lt;&gt;AnoPlanilha,"Fora do ano da planilha","OK")))))))))))</f>
        <v/>
      </c>
      <c r="H829" s="25">
        <f>IF(COUNTA($A829:$F829)=0,"",COUNTA($A829:$F829))</f>
        <v/>
      </c>
    </row>
    <row r="830">
      <c r="A830" s="24" t="n"/>
      <c r="B830" s="18" t="n"/>
      <c r="C830" s="18" t="n"/>
      <c r="D830" s="18" t="n"/>
      <c r="E830" s="19" t="n"/>
      <c r="F830" s="14" t="n"/>
      <c r="G830" s="20">
        <f>IF(COUNTA($A830:$F830)=0,"",IF($A830="","Falta a data",IF(NOT(ISNUMBER($A830)),"Data inválida: use 25/10/2026",IF($F830="","Falta o valor",IF(NOT(ISNUMBER($F830)),"Valor inválido: só números",IF($F830&lt;0,"Valor negativo: lance sem sinal e escolha o tipo",IF($E830="","Falta o tipo",IF($C830="","Sem categoria",IF(ISNA(MATCH($C830,'Configuração'!$B$12:$B$41,0)),"Categoria fora da lista",IF(INDEX('Configuração'!$C$12:$C$41,MATCH($C830,'Configuração'!$B$12:$B$41,0))&lt;&gt;$E830,"Tipo diferente do da categoria",IF(YEAR($A830)&lt;&gt;AnoPlanilha,"Fora do ano da planilha","OK")))))))))))</f>
        <v/>
      </c>
      <c r="H830" s="25">
        <f>IF(COUNTA($A830:$F830)=0,"",COUNTA($A830:$F830))</f>
        <v/>
      </c>
    </row>
    <row r="831">
      <c r="A831" s="24" t="n"/>
      <c r="B831" s="18" t="n"/>
      <c r="C831" s="18" t="n"/>
      <c r="D831" s="18" t="n"/>
      <c r="E831" s="19" t="n"/>
      <c r="F831" s="14" t="n"/>
      <c r="G831" s="20">
        <f>IF(COUNTA($A831:$F831)=0,"",IF($A831="","Falta a data",IF(NOT(ISNUMBER($A831)),"Data inválida: use 25/10/2026",IF($F831="","Falta o valor",IF(NOT(ISNUMBER($F831)),"Valor inválido: só números",IF($F831&lt;0,"Valor negativo: lance sem sinal e escolha o tipo",IF($E831="","Falta o tipo",IF($C831="","Sem categoria",IF(ISNA(MATCH($C831,'Configuração'!$B$12:$B$41,0)),"Categoria fora da lista",IF(INDEX('Configuração'!$C$12:$C$41,MATCH($C831,'Configuração'!$B$12:$B$41,0))&lt;&gt;$E831,"Tipo diferente do da categoria",IF(YEAR($A831)&lt;&gt;AnoPlanilha,"Fora do ano da planilha","OK")))))))))))</f>
        <v/>
      </c>
      <c r="H831" s="25">
        <f>IF(COUNTA($A831:$F831)=0,"",COUNTA($A831:$F831))</f>
        <v/>
      </c>
    </row>
    <row r="832">
      <c r="A832" s="24" t="n"/>
      <c r="B832" s="18" t="n"/>
      <c r="C832" s="18" t="n"/>
      <c r="D832" s="18" t="n"/>
      <c r="E832" s="19" t="n"/>
      <c r="F832" s="14" t="n"/>
      <c r="G832" s="20">
        <f>IF(COUNTA($A832:$F832)=0,"",IF($A832="","Falta a data",IF(NOT(ISNUMBER($A832)),"Data inválida: use 25/10/2026",IF($F832="","Falta o valor",IF(NOT(ISNUMBER($F832)),"Valor inválido: só números",IF($F832&lt;0,"Valor negativo: lance sem sinal e escolha o tipo",IF($E832="","Falta o tipo",IF($C832="","Sem categoria",IF(ISNA(MATCH($C832,'Configuração'!$B$12:$B$41,0)),"Categoria fora da lista",IF(INDEX('Configuração'!$C$12:$C$41,MATCH($C832,'Configuração'!$B$12:$B$41,0))&lt;&gt;$E832,"Tipo diferente do da categoria",IF(YEAR($A832)&lt;&gt;AnoPlanilha,"Fora do ano da planilha","OK")))))))))))</f>
        <v/>
      </c>
      <c r="H832" s="25">
        <f>IF(COUNTA($A832:$F832)=0,"",COUNTA($A832:$F832))</f>
        <v/>
      </c>
    </row>
    <row r="833">
      <c r="A833" s="24" t="n"/>
      <c r="B833" s="18" t="n"/>
      <c r="C833" s="18" t="n"/>
      <c r="D833" s="18" t="n"/>
      <c r="E833" s="19" t="n"/>
      <c r="F833" s="14" t="n"/>
      <c r="G833" s="20">
        <f>IF(COUNTA($A833:$F833)=0,"",IF($A833="","Falta a data",IF(NOT(ISNUMBER($A833)),"Data inválida: use 25/10/2026",IF($F833="","Falta o valor",IF(NOT(ISNUMBER($F833)),"Valor inválido: só números",IF($F833&lt;0,"Valor negativo: lance sem sinal e escolha o tipo",IF($E833="","Falta o tipo",IF($C833="","Sem categoria",IF(ISNA(MATCH($C833,'Configuração'!$B$12:$B$41,0)),"Categoria fora da lista",IF(INDEX('Configuração'!$C$12:$C$41,MATCH($C833,'Configuração'!$B$12:$B$41,0))&lt;&gt;$E833,"Tipo diferente do da categoria",IF(YEAR($A833)&lt;&gt;AnoPlanilha,"Fora do ano da planilha","OK")))))))))))</f>
        <v/>
      </c>
      <c r="H833" s="25">
        <f>IF(COUNTA($A833:$F833)=0,"",COUNTA($A833:$F833))</f>
        <v/>
      </c>
    </row>
    <row r="834">
      <c r="A834" s="24" t="n"/>
      <c r="B834" s="18" t="n"/>
      <c r="C834" s="18" t="n"/>
      <c r="D834" s="18" t="n"/>
      <c r="E834" s="19" t="n"/>
      <c r="F834" s="14" t="n"/>
      <c r="G834" s="20">
        <f>IF(COUNTA($A834:$F834)=0,"",IF($A834="","Falta a data",IF(NOT(ISNUMBER($A834)),"Data inválida: use 25/10/2026",IF($F834="","Falta o valor",IF(NOT(ISNUMBER($F834)),"Valor inválido: só números",IF($F834&lt;0,"Valor negativo: lance sem sinal e escolha o tipo",IF($E834="","Falta o tipo",IF($C834="","Sem categoria",IF(ISNA(MATCH($C834,'Configuração'!$B$12:$B$41,0)),"Categoria fora da lista",IF(INDEX('Configuração'!$C$12:$C$41,MATCH($C834,'Configuração'!$B$12:$B$41,0))&lt;&gt;$E834,"Tipo diferente do da categoria",IF(YEAR($A834)&lt;&gt;AnoPlanilha,"Fora do ano da planilha","OK")))))))))))</f>
        <v/>
      </c>
      <c r="H834" s="25">
        <f>IF(COUNTA($A834:$F834)=0,"",COUNTA($A834:$F834))</f>
        <v/>
      </c>
    </row>
    <row r="835">
      <c r="A835" s="24" t="n"/>
      <c r="B835" s="18" t="n"/>
      <c r="C835" s="18" t="n"/>
      <c r="D835" s="18" t="n"/>
      <c r="E835" s="19" t="n"/>
      <c r="F835" s="14" t="n"/>
      <c r="G835" s="20">
        <f>IF(COUNTA($A835:$F835)=0,"",IF($A835="","Falta a data",IF(NOT(ISNUMBER($A835)),"Data inválida: use 25/10/2026",IF($F835="","Falta o valor",IF(NOT(ISNUMBER($F835)),"Valor inválido: só números",IF($F835&lt;0,"Valor negativo: lance sem sinal e escolha o tipo",IF($E835="","Falta o tipo",IF($C835="","Sem categoria",IF(ISNA(MATCH($C835,'Configuração'!$B$12:$B$41,0)),"Categoria fora da lista",IF(INDEX('Configuração'!$C$12:$C$41,MATCH($C835,'Configuração'!$B$12:$B$41,0))&lt;&gt;$E835,"Tipo diferente do da categoria",IF(YEAR($A835)&lt;&gt;AnoPlanilha,"Fora do ano da planilha","OK")))))))))))</f>
        <v/>
      </c>
      <c r="H835" s="25">
        <f>IF(COUNTA($A835:$F835)=0,"",COUNTA($A835:$F835))</f>
        <v/>
      </c>
    </row>
    <row r="836">
      <c r="A836" s="24" t="n"/>
      <c r="B836" s="18" t="n"/>
      <c r="C836" s="18" t="n"/>
      <c r="D836" s="18" t="n"/>
      <c r="E836" s="19" t="n"/>
      <c r="F836" s="14" t="n"/>
      <c r="G836" s="20">
        <f>IF(COUNTA($A836:$F836)=0,"",IF($A836="","Falta a data",IF(NOT(ISNUMBER($A836)),"Data inválida: use 25/10/2026",IF($F836="","Falta o valor",IF(NOT(ISNUMBER($F836)),"Valor inválido: só números",IF($F836&lt;0,"Valor negativo: lance sem sinal e escolha o tipo",IF($E836="","Falta o tipo",IF($C836="","Sem categoria",IF(ISNA(MATCH($C836,'Configuração'!$B$12:$B$41,0)),"Categoria fora da lista",IF(INDEX('Configuração'!$C$12:$C$41,MATCH($C836,'Configuração'!$B$12:$B$41,0))&lt;&gt;$E836,"Tipo diferente do da categoria",IF(YEAR($A836)&lt;&gt;AnoPlanilha,"Fora do ano da planilha","OK")))))))))))</f>
        <v/>
      </c>
      <c r="H836" s="25">
        <f>IF(COUNTA($A836:$F836)=0,"",COUNTA($A836:$F836))</f>
        <v/>
      </c>
    </row>
    <row r="837">
      <c r="A837" s="24" t="n"/>
      <c r="B837" s="18" t="n"/>
      <c r="C837" s="18" t="n"/>
      <c r="D837" s="18" t="n"/>
      <c r="E837" s="19" t="n"/>
      <c r="F837" s="14" t="n"/>
      <c r="G837" s="20">
        <f>IF(COUNTA($A837:$F837)=0,"",IF($A837="","Falta a data",IF(NOT(ISNUMBER($A837)),"Data inválida: use 25/10/2026",IF($F837="","Falta o valor",IF(NOT(ISNUMBER($F837)),"Valor inválido: só números",IF($F837&lt;0,"Valor negativo: lance sem sinal e escolha o tipo",IF($E837="","Falta o tipo",IF($C837="","Sem categoria",IF(ISNA(MATCH($C837,'Configuração'!$B$12:$B$41,0)),"Categoria fora da lista",IF(INDEX('Configuração'!$C$12:$C$41,MATCH($C837,'Configuração'!$B$12:$B$41,0))&lt;&gt;$E837,"Tipo diferente do da categoria",IF(YEAR($A837)&lt;&gt;AnoPlanilha,"Fora do ano da planilha","OK")))))))))))</f>
        <v/>
      </c>
      <c r="H837" s="25">
        <f>IF(COUNTA($A837:$F837)=0,"",COUNTA($A837:$F837))</f>
        <v/>
      </c>
    </row>
    <row r="838">
      <c r="A838" s="24" t="n"/>
      <c r="B838" s="18" t="n"/>
      <c r="C838" s="18" t="n"/>
      <c r="D838" s="18" t="n"/>
      <c r="E838" s="19" t="n"/>
      <c r="F838" s="14" t="n"/>
      <c r="G838" s="20">
        <f>IF(COUNTA($A838:$F838)=0,"",IF($A838="","Falta a data",IF(NOT(ISNUMBER($A838)),"Data inválida: use 25/10/2026",IF($F838="","Falta o valor",IF(NOT(ISNUMBER($F838)),"Valor inválido: só números",IF($F838&lt;0,"Valor negativo: lance sem sinal e escolha o tipo",IF($E838="","Falta o tipo",IF($C838="","Sem categoria",IF(ISNA(MATCH($C838,'Configuração'!$B$12:$B$41,0)),"Categoria fora da lista",IF(INDEX('Configuração'!$C$12:$C$41,MATCH($C838,'Configuração'!$B$12:$B$41,0))&lt;&gt;$E838,"Tipo diferente do da categoria",IF(YEAR($A838)&lt;&gt;AnoPlanilha,"Fora do ano da planilha","OK")))))))))))</f>
        <v/>
      </c>
      <c r="H838" s="25">
        <f>IF(COUNTA($A838:$F838)=0,"",COUNTA($A838:$F838))</f>
        <v/>
      </c>
    </row>
    <row r="839">
      <c r="A839" s="24" t="n"/>
      <c r="B839" s="18" t="n"/>
      <c r="C839" s="18" t="n"/>
      <c r="D839" s="18" t="n"/>
      <c r="E839" s="19" t="n"/>
      <c r="F839" s="14" t="n"/>
      <c r="G839" s="20">
        <f>IF(COUNTA($A839:$F839)=0,"",IF($A839="","Falta a data",IF(NOT(ISNUMBER($A839)),"Data inválida: use 25/10/2026",IF($F839="","Falta o valor",IF(NOT(ISNUMBER($F839)),"Valor inválido: só números",IF($F839&lt;0,"Valor negativo: lance sem sinal e escolha o tipo",IF($E839="","Falta o tipo",IF($C839="","Sem categoria",IF(ISNA(MATCH($C839,'Configuração'!$B$12:$B$41,0)),"Categoria fora da lista",IF(INDEX('Configuração'!$C$12:$C$41,MATCH($C839,'Configuração'!$B$12:$B$41,0))&lt;&gt;$E839,"Tipo diferente do da categoria",IF(YEAR($A839)&lt;&gt;AnoPlanilha,"Fora do ano da planilha","OK")))))))))))</f>
        <v/>
      </c>
      <c r="H839" s="25">
        <f>IF(COUNTA($A839:$F839)=0,"",COUNTA($A839:$F839))</f>
        <v/>
      </c>
    </row>
    <row r="840">
      <c r="A840" s="24" t="n"/>
      <c r="B840" s="18" t="n"/>
      <c r="C840" s="18" t="n"/>
      <c r="D840" s="18" t="n"/>
      <c r="E840" s="19" t="n"/>
      <c r="F840" s="14" t="n"/>
      <c r="G840" s="20">
        <f>IF(COUNTA($A840:$F840)=0,"",IF($A840="","Falta a data",IF(NOT(ISNUMBER($A840)),"Data inválida: use 25/10/2026",IF($F840="","Falta o valor",IF(NOT(ISNUMBER($F840)),"Valor inválido: só números",IF($F840&lt;0,"Valor negativo: lance sem sinal e escolha o tipo",IF($E840="","Falta o tipo",IF($C840="","Sem categoria",IF(ISNA(MATCH($C840,'Configuração'!$B$12:$B$41,0)),"Categoria fora da lista",IF(INDEX('Configuração'!$C$12:$C$41,MATCH($C840,'Configuração'!$B$12:$B$41,0))&lt;&gt;$E840,"Tipo diferente do da categoria",IF(YEAR($A840)&lt;&gt;AnoPlanilha,"Fora do ano da planilha","OK")))))))))))</f>
        <v/>
      </c>
      <c r="H840" s="25">
        <f>IF(COUNTA($A840:$F840)=0,"",COUNTA($A840:$F840))</f>
        <v/>
      </c>
    </row>
    <row r="841">
      <c r="A841" s="24" t="n"/>
      <c r="B841" s="18" t="n"/>
      <c r="C841" s="18" t="n"/>
      <c r="D841" s="18" t="n"/>
      <c r="E841" s="19" t="n"/>
      <c r="F841" s="14" t="n"/>
      <c r="G841" s="20">
        <f>IF(COUNTA($A841:$F841)=0,"",IF($A841="","Falta a data",IF(NOT(ISNUMBER($A841)),"Data inválida: use 25/10/2026",IF($F841="","Falta o valor",IF(NOT(ISNUMBER($F841)),"Valor inválido: só números",IF($F841&lt;0,"Valor negativo: lance sem sinal e escolha o tipo",IF($E841="","Falta o tipo",IF($C841="","Sem categoria",IF(ISNA(MATCH($C841,'Configuração'!$B$12:$B$41,0)),"Categoria fora da lista",IF(INDEX('Configuração'!$C$12:$C$41,MATCH($C841,'Configuração'!$B$12:$B$41,0))&lt;&gt;$E841,"Tipo diferente do da categoria",IF(YEAR($A841)&lt;&gt;AnoPlanilha,"Fora do ano da planilha","OK")))))))))))</f>
        <v/>
      </c>
      <c r="H841" s="25">
        <f>IF(COUNTA($A841:$F841)=0,"",COUNTA($A841:$F841))</f>
        <v/>
      </c>
    </row>
    <row r="842">
      <c r="A842" s="24" t="n"/>
      <c r="B842" s="18" t="n"/>
      <c r="C842" s="18" t="n"/>
      <c r="D842" s="18" t="n"/>
      <c r="E842" s="19" t="n"/>
      <c r="F842" s="14" t="n"/>
      <c r="G842" s="20">
        <f>IF(COUNTA($A842:$F842)=0,"",IF($A842="","Falta a data",IF(NOT(ISNUMBER($A842)),"Data inválida: use 25/10/2026",IF($F842="","Falta o valor",IF(NOT(ISNUMBER($F842)),"Valor inválido: só números",IF($F842&lt;0,"Valor negativo: lance sem sinal e escolha o tipo",IF($E842="","Falta o tipo",IF($C842="","Sem categoria",IF(ISNA(MATCH($C842,'Configuração'!$B$12:$B$41,0)),"Categoria fora da lista",IF(INDEX('Configuração'!$C$12:$C$41,MATCH($C842,'Configuração'!$B$12:$B$41,0))&lt;&gt;$E842,"Tipo diferente do da categoria",IF(YEAR($A842)&lt;&gt;AnoPlanilha,"Fora do ano da planilha","OK")))))))))))</f>
        <v/>
      </c>
      <c r="H842" s="25">
        <f>IF(COUNTA($A842:$F842)=0,"",COUNTA($A842:$F842))</f>
        <v/>
      </c>
    </row>
    <row r="843">
      <c r="A843" s="24" t="n"/>
      <c r="B843" s="18" t="n"/>
      <c r="C843" s="18" t="n"/>
      <c r="D843" s="18" t="n"/>
      <c r="E843" s="19" t="n"/>
      <c r="F843" s="14" t="n"/>
      <c r="G843" s="20">
        <f>IF(COUNTA($A843:$F843)=0,"",IF($A843="","Falta a data",IF(NOT(ISNUMBER($A843)),"Data inválida: use 25/10/2026",IF($F843="","Falta o valor",IF(NOT(ISNUMBER($F843)),"Valor inválido: só números",IF($F843&lt;0,"Valor negativo: lance sem sinal e escolha o tipo",IF($E843="","Falta o tipo",IF($C843="","Sem categoria",IF(ISNA(MATCH($C843,'Configuração'!$B$12:$B$41,0)),"Categoria fora da lista",IF(INDEX('Configuração'!$C$12:$C$41,MATCH($C843,'Configuração'!$B$12:$B$41,0))&lt;&gt;$E843,"Tipo diferente do da categoria",IF(YEAR($A843)&lt;&gt;AnoPlanilha,"Fora do ano da planilha","OK")))))))))))</f>
        <v/>
      </c>
      <c r="H843" s="25">
        <f>IF(COUNTA($A843:$F843)=0,"",COUNTA($A843:$F843))</f>
        <v/>
      </c>
    </row>
    <row r="844">
      <c r="A844" s="24" t="n"/>
      <c r="B844" s="18" t="n"/>
      <c r="C844" s="18" t="n"/>
      <c r="D844" s="18" t="n"/>
      <c r="E844" s="19" t="n"/>
      <c r="F844" s="14" t="n"/>
      <c r="G844" s="20">
        <f>IF(COUNTA($A844:$F844)=0,"",IF($A844="","Falta a data",IF(NOT(ISNUMBER($A844)),"Data inválida: use 25/10/2026",IF($F844="","Falta o valor",IF(NOT(ISNUMBER($F844)),"Valor inválido: só números",IF($F844&lt;0,"Valor negativo: lance sem sinal e escolha o tipo",IF($E844="","Falta o tipo",IF($C844="","Sem categoria",IF(ISNA(MATCH($C844,'Configuração'!$B$12:$B$41,0)),"Categoria fora da lista",IF(INDEX('Configuração'!$C$12:$C$41,MATCH($C844,'Configuração'!$B$12:$B$41,0))&lt;&gt;$E844,"Tipo diferente do da categoria",IF(YEAR($A844)&lt;&gt;AnoPlanilha,"Fora do ano da planilha","OK")))))))))))</f>
        <v/>
      </c>
      <c r="H844" s="25">
        <f>IF(COUNTA($A844:$F844)=0,"",COUNTA($A844:$F844))</f>
        <v/>
      </c>
    </row>
    <row r="845">
      <c r="A845" s="24" t="n"/>
      <c r="B845" s="18" t="n"/>
      <c r="C845" s="18" t="n"/>
      <c r="D845" s="18" t="n"/>
      <c r="E845" s="19" t="n"/>
      <c r="F845" s="14" t="n"/>
      <c r="G845" s="20">
        <f>IF(COUNTA($A845:$F845)=0,"",IF($A845="","Falta a data",IF(NOT(ISNUMBER($A845)),"Data inválida: use 25/10/2026",IF($F845="","Falta o valor",IF(NOT(ISNUMBER($F845)),"Valor inválido: só números",IF($F845&lt;0,"Valor negativo: lance sem sinal e escolha o tipo",IF($E845="","Falta o tipo",IF($C845="","Sem categoria",IF(ISNA(MATCH($C845,'Configuração'!$B$12:$B$41,0)),"Categoria fora da lista",IF(INDEX('Configuração'!$C$12:$C$41,MATCH($C845,'Configuração'!$B$12:$B$41,0))&lt;&gt;$E845,"Tipo diferente do da categoria",IF(YEAR($A845)&lt;&gt;AnoPlanilha,"Fora do ano da planilha","OK")))))))))))</f>
        <v/>
      </c>
      <c r="H845" s="25">
        <f>IF(COUNTA($A845:$F845)=0,"",COUNTA($A845:$F845))</f>
        <v/>
      </c>
    </row>
    <row r="846">
      <c r="A846" s="24" t="n"/>
      <c r="B846" s="18" t="n"/>
      <c r="C846" s="18" t="n"/>
      <c r="D846" s="18" t="n"/>
      <c r="E846" s="19" t="n"/>
      <c r="F846" s="14" t="n"/>
      <c r="G846" s="20">
        <f>IF(COUNTA($A846:$F846)=0,"",IF($A846="","Falta a data",IF(NOT(ISNUMBER($A846)),"Data inválida: use 25/10/2026",IF($F846="","Falta o valor",IF(NOT(ISNUMBER($F846)),"Valor inválido: só números",IF($F846&lt;0,"Valor negativo: lance sem sinal e escolha o tipo",IF($E846="","Falta o tipo",IF($C846="","Sem categoria",IF(ISNA(MATCH($C846,'Configuração'!$B$12:$B$41,0)),"Categoria fora da lista",IF(INDEX('Configuração'!$C$12:$C$41,MATCH($C846,'Configuração'!$B$12:$B$41,0))&lt;&gt;$E846,"Tipo diferente do da categoria",IF(YEAR($A846)&lt;&gt;AnoPlanilha,"Fora do ano da planilha","OK")))))))))))</f>
        <v/>
      </c>
      <c r="H846" s="25">
        <f>IF(COUNTA($A846:$F846)=0,"",COUNTA($A846:$F846))</f>
        <v/>
      </c>
    </row>
    <row r="847">
      <c r="A847" s="24" t="n"/>
      <c r="B847" s="18" t="n"/>
      <c r="C847" s="18" t="n"/>
      <c r="D847" s="18" t="n"/>
      <c r="E847" s="19" t="n"/>
      <c r="F847" s="14" t="n"/>
      <c r="G847" s="20">
        <f>IF(COUNTA($A847:$F847)=0,"",IF($A847="","Falta a data",IF(NOT(ISNUMBER($A847)),"Data inválida: use 25/10/2026",IF($F847="","Falta o valor",IF(NOT(ISNUMBER($F847)),"Valor inválido: só números",IF($F847&lt;0,"Valor negativo: lance sem sinal e escolha o tipo",IF($E847="","Falta o tipo",IF($C847="","Sem categoria",IF(ISNA(MATCH($C847,'Configuração'!$B$12:$B$41,0)),"Categoria fora da lista",IF(INDEX('Configuração'!$C$12:$C$41,MATCH($C847,'Configuração'!$B$12:$B$41,0))&lt;&gt;$E847,"Tipo diferente do da categoria",IF(YEAR($A847)&lt;&gt;AnoPlanilha,"Fora do ano da planilha","OK")))))))))))</f>
        <v/>
      </c>
      <c r="H847" s="25">
        <f>IF(COUNTA($A847:$F847)=0,"",COUNTA($A847:$F847))</f>
        <v/>
      </c>
    </row>
    <row r="848">
      <c r="A848" s="24" t="n"/>
      <c r="B848" s="18" t="n"/>
      <c r="C848" s="18" t="n"/>
      <c r="D848" s="18" t="n"/>
      <c r="E848" s="19" t="n"/>
      <c r="F848" s="14" t="n"/>
      <c r="G848" s="20">
        <f>IF(COUNTA($A848:$F848)=0,"",IF($A848="","Falta a data",IF(NOT(ISNUMBER($A848)),"Data inválida: use 25/10/2026",IF($F848="","Falta o valor",IF(NOT(ISNUMBER($F848)),"Valor inválido: só números",IF($F848&lt;0,"Valor negativo: lance sem sinal e escolha o tipo",IF($E848="","Falta o tipo",IF($C848="","Sem categoria",IF(ISNA(MATCH($C848,'Configuração'!$B$12:$B$41,0)),"Categoria fora da lista",IF(INDEX('Configuração'!$C$12:$C$41,MATCH($C848,'Configuração'!$B$12:$B$41,0))&lt;&gt;$E848,"Tipo diferente do da categoria",IF(YEAR($A848)&lt;&gt;AnoPlanilha,"Fora do ano da planilha","OK")))))))))))</f>
        <v/>
      </c>
      <c r="H848" s="25">
        <f>IF(COUNTA($A848:$F848)=0,"",COUNTA($A848:$F848))</f>
        <v/>
      </c>
    </row>
    <row r="849">
      <c r="A849" s="24" t="n"/>
      <c r="B849" s="18" t="n"/>
      <c r="C849" s="18" t="n"/>
      <c r="D849" s="18" t="n"/>
      <c r="E849" s="19" t="n"/>
      <c r="F849" s="14" t="n"/>
      <c r="G849" s="20">
        <f>IF(COUNTA($A849:$F849)=0,"",IF($A849="","Falta a data",IF(NOT(ISNUMBER($A849)),"Data inválida: use 25/10/2026",IF($F849="","Falta o valor",IF(NOT(ISNUMBER($F849)),"Valor inválido: só números",IF($F849&lt;0,"Valor negativo: lance sem sinal e escolha o tipo",IF($E849="","Falta o tipo",IF($C849="","Sem categoria",IF(ISNA(MATCH($C849,'Configuração'!$B$12:$B$41,0)),"Categoria fora da lista",IF(INDEX('Configuração'!$C$12:$C$41,MATCH($C849,'Configuração'!$B$12:$B$41,0))&lt;&gt;$E849,"Tipo diferente do da categoria",IF(YEAR($A849)&lt;&gt;AnoPlanilha,"Fora do ano da planilha","OK")))))))))))</f>
        <v/>
      </c>
      <c r="H849" s="25">
        <f>IF(COUNTA($A849:$F849)=0,"",COUNTA($A849:$F849))</f>
        <v/>
      </c>
    </row>
    <row r="850">
      <c r="A850" s="24" t="n"/>
      <c r="B850" s="18" t="n"/>
      <c r="C850" s="18" t="n"/>
      <c r="D850" s="18" t="n"/>
      <c r="E850" s="19" t="n"/>
      <c r="F850" s="14" t="n"/>
      <c r="G850" s="20">
        <f>IF(COUNTA($A850:$F850)=0,"",IF($A850="","Falta a data",IF(NOT(ISNUMBER($A850)),"Data inválida: use 25/10/2026",IF($F850="","Falta o valor",IF(NOT(ISNUMBER($F850)),"Valor inválido: só números",IF($F850&lt;0,"Valor negativo: lance sem sinal e escolha o tipo",IF($E850="","Falta o tipo",IF($C850="","Sem categoria",IF(ISNA(MATCH($C850,'Configuração'!$B$12:$B$41,0)),"Categoria fora da lista",IF(INDEX('Configuração'!$C$12:$C$41,MATCH($C850,'Configuração'!$B$12:$B$41,0))&lt;&gt;$E850,"Tipo diferente do da categoria",IF(YEAR($A850)&lt;&gt;AnoPlanilha,"Fora do ano da planilha","OK")))))))))))</f>
        <v/>
      </c>
      <c r="H850" s="25">
        <f>IF(COUNTA($A850:$F850)=0,"",COUNTA($A850:$F850))</f>
        <v/>
      </c>
    </row>
    <row r="851">
      <c r="A851" s="24" t="n"/>
      <c r="B851" s="18" t="n"/>
      <c r="C851" s="18" t="n"/>
      <c r="D851" s="18" t="n"/>
      <c r="E851" s="19" t="n"/>
      <c r="F851" s="14" t="n"/>
      <c r="G851" s="20">
        <f>IF(COUNTA($A851:$F851)=0,"",IF($A851="","Falta a data",IF(NOT(ISNUMBER($A851)),"Data inválida: use 25/10/2026",IF($F851="","Falta o valor",IF(NOT(ISNUMBER($F851)),"Valor inválido: só números",IF($F851&lt;0,"Valor negativo: lance sem sinal e escolha o tipo",IF($E851="","Falta o tipo",IF($C851="","Sem categoria",IF(ISNA(MATCH($C851,'Configuração'!$B$12:$B$41,0)),"Categoria fora da lista",IF(INDEX('Configuração'!$C$12:$C$41,MATCH($C851,'Configuração'!$B$12:$B$41,0))&lt;&gt;$E851,"Tipo diferente do da categoria",IF(YEAR($A851)&lt;&gt;AnoPlanilha,"Fora do ano da planilha","OK")))))))))))</f>
        <v/>
      </c>
      <c r="H851" s="25">
        <f>IF(COUNTA($A851:$F851)=0,"",COUNTA($A851:$F851))</f>
        <v/>
      </c>
    </row>
    <row r="852">
      <c r="A852" s="24" t="n"/>
      <c r="B852" s="18" t="n"/>
      <c r="C852" s="18" t="n"/>
      <c r="D852" s="18" t="n"/>
      <c r="E852" s="19" t="n"/>
      <c r="F852" s="14" t="n"/>
      <c r="G852" s="20">
        <f>IF(COUNTA($A852:$F852)=0,"",IF($A852="","Falta a data",IF(NOT(ISNUMBER($A852)),"Data inválida: use 25/10/2026",IF($F852="","Falta o valor",IF(NOT(ISNUMBER($F852)),"Valor inválido: só números",IF($F852&lt;0,"Valor negativo: lance sem sinal e escolha o tipo",IF($E852="","Falta o tipo",IF($C852="","Sem categoria",IF(ISNA(MATCH($C852,'Configuração'!$B$12:$B$41,0)),"Categoria fora da lista",IF(INDEX('Configuração'!$C$12:$C$41,MATCH($C852,'Configuração'!$B$12:$B$41,0))&lt;&gt;$E852,"Tipo diferente do da categoria",IF(YEAR($A852)&lt;&gt;AnoPlanilha,"Fora do ano da planilha","OK")))))))))))</f>
        <v/>
      </c>
      <c r="H852" s="25">
        <f>IF(COUNTA($A852:$F852)=0,"",COUNTA($A852:$F852))</f>
        <v/>
      </c>
    </row>
    <row r="853">
      <c r="A853" s="24" t="n"/>
      <c r="B853" s="18" t="n"/>
      <c r="C853" s="18" t="n"/>
      <c r="D853" s="18" t="n"/>
      <c r="E853" s="19" t="n"/>
      <c r="F853" s="14" t="n"/>
      <c r="G853" s="20">
        <f>IF(COUNTA($A853:$F853)=0,"",IF($A853="","Falta a data",IF(NOT(ISNUMBER($A853)),"Data inválida: use 25/10/2026",IF($F853="","Falta o valor",IF(NOT(ISNUMBER($F853)),"Valor inválido: só números",IF($F853&lt;0,"Valor negativo: lance sem sinal e escolha o tipo",IF($E853="","Falta o tipo",IF($C853="","Sem categoria",IF(ISNA(MATCH($C853,'Configuração'!$B$12:$B$41,0)),"Categoria fora da lista",IF(INDEX('Configuração'!$C$12:$C$41,MATCH($C853,'Configuração'!$B$12:$B$41,0))&lt;&gt;$E853,"Tipo diferente do da categoria",IF(YEAR($A853)&lt;&gt;AnoPlanilha,"Fora do ano da planilha","OK")))))))))))</f>
        <v/>
      </c>
      <c r="H853" s="25">
        <f>IF(COUNTA($A853:$F853)=0,"",COUNTA($A853:$F853))</f>
        <v/>
      </c>
    </row>
    <row r="854">
      <c r="A854" s="24" t="n"/>
      <c r="B854" s="18" t="n"/>
      <c r="C854" s="18" t="n"/>
      <c r="D854" s="18" t="n"/>
      <c r="E854" s="19" t="n"/>
      <c r="F854" s="14" t="n"/>
      <c r="G854" s="20">
        <f>IF(COUNTA($A854:$F854)=0,"",IF($A854="","Falta a data",IF(NOT(ISNUMBER($A854)),"Data inválida: use 25/10/2026",IF($F854="","Falta o valor",IF(NOT(ISNUMBER($F854)),"Valor inválido: só números",IF($F854&lt;0,"Valor negativo: lance sem sinal e escolha o tipo",IF($E854="","Falta o tipo",IF($C854="","Sem categoria",IF(ISNA(MATCH($C854,'Configuração'!$B$12:$B$41,0)),"Categoria fora da lista",IF(INDEX('Configuração'!$C$12:$C$41,MATCH($C854,'Configuração'!$B$12:$B$41,0))&lt;&gt;$E854,"Tipo diferente do da categoria",IF(YEAR($A854)&lt;&gt;AnoPlanilha,"Fora do ano da planilha","OK")))))))))))</f>
        <v/>
      </c>
      <c r="H854" s="25">
        <f>IF(COUNTA($A854:$F854)=0,"",COUNTA($A854:$F854))</f>
        <v/>
      </c>
    </row>
    <row r="855">
      <c r="A855" s="24" t="n"/>
      <c r="B855" s="18" t="n"/>
      <c r="C855" s="18" t="n"/>
      <c r="D855" s="18" t="n"/>
      <c r="E855" s="19" t="n"/>
      <c r="F855" s="14" t="n"/>
      <c r="G855" s="20">
        <f>IF(COUNTA($A855:$F855)=0,"",IF($A855="","Falta a data",IF(NOT(ISNUMBER($A855)),"Data inválida: use 25/10/2026",IF($F855="","Falta o valor",IF(NOT(ISNUMBER($F855)),"Valor inválido: só números",IF($F855&lt;0,"Valor negativo: lance sem sinal e escolha o tipo",IF($E855="","Falta o tipo",IF($C855="","Sem categoria",IF(ISNA(MATCH($C855,'Configuração'!$B$12:$B$41,0)),"Categoria fora da lista",IF(INDEX('Configuração'!$C$12:$C$41,MATCH($C855,'Configuração'!$B$12:$B$41,0))&lt;&gt;$E855,"Tipo diferente do da categoria",IF(YEAR($A855)&lt;&gt;AnoPlanilha,"Fora do ano da planilha","OK")))))))))))</f>
        <v/>
      </c>
      <c r="H855" s="25">
        <f>IF(COUNTA($A855:$F855)=0,"",COUNTA($A855:$F855))</f>
        <v/>
      </c>
    </row>
    <row r="856">
      <c r="A856" s="24" t="n"/>
      <c r="B856" s="18" t="n"/>
      <c r="C856" s="18" t="n"/>
      <c r="D856" s="18" t="n"/>
      <c r="E856" s="19" t="n"/>
      <c r="F856" s="14" t="n"/>
      <c r="G856" s="20">
        <f>IF(COUNTA($A856:$F856)=0,"",IF($A856="","Falta a data",IF(NOT(ISNUMBER($A856)),"Data inválida: use 25/10/2026",IF($F856="","Falta o valor",IF(NOT(ISNUMBER($F856)),"Valor inválido: só números",IF($F856&lt;0,"Valor negativo: lance sem sinal e escolha o tipo",IF($E856="","Falta o tipo",IF($C856="","Sem categoria",IF(ISNA(MATCH($C856,'Configuração'!$B$12:$B$41,0)),"Categoria fora da lista",IF(INDEX('Configuração'!$C$12:$C$41,MATCH($C856,'Configuração'!$B$12:$B$41,0))&lt;&gt;$E856,"Tipo diferente do da categoria",IF(YEAR($A856)&lt;&gt;AnoPlanilha,"Fora do ano da planilha","OK")))))))))))</f>
        <v/>
      </c>
      <c r="H856" s="25">
        <f>IF(COUNTA($A856:$F856)=0,"",COUNTA($A856:$F856))</f>
        <v/>
      </c>
    </row>
    <row r="857">
      <c r="A857" s="24" t="n"/>
      <c r="B857" s="18" t="n"/>
      <c r="C857" s="18" t="n"/>
      <c r="D857" s="18" t="n"/>
      <c r="E857" s="19" t="n"/>
      <c r="F857" s="14" t="n"/>
      <c r="G857" s="20">
        <f>IF(COUNTA($A857:$F857)=0,"",IF($A857="","Falta a data",IF(NOT(ISNUMBER($A857)),"Data inválida: use 25/10/2026",IF($F857="","Falta o valor",IF(NOT(ISNUMBER($F857)),"Valor inválido: só números",IF($F857&lt;0,"Valor negativo: lance sem sinal e escolha o tipo",IF($E857="","Falta o tipo",IF($C857="","Sem categoria",IF(ISNA(MATCH($C857,'Configuração'!$B$12:$B$41,0)),"Categoria fora da lista",IF(INDEX('Configuração'!$C$12:$C$41,MATCH($C857,'Configuração'!$B$12:$B$41,0))&lt;&gt;$E857,"Tipo diferente do da categoria",IF(YEAR($A857)&lt;&gt;AnoPlanilha,"Fora do ano da planilha","OK")))))))))))</f>
        <v/>
      </c>
      <c r="H857" s="25">
        <f>IF(COUNTA($A857:$F857)=0,"",COUNTA($A857:$F857))</f>
        <v/>
      </c>
    </row>
    <row r="858">
      <c r="A858" s="24" t="n"/>
      <c r="B858" s="18" t="n"/>
      <c r="C858" s="18" t="n"/>
      <c r="D858" s="18" t="n"/>
      <c r="E858" s="19" t="n"/>
      <c r="F858" s="14" t="n"/>
      <c r="G858" s="20">
        <f>IF(COUNTA($A858:$F858)=0,"",IF($A858="","Falta a data",IF(NOT(ISNUMBER($A858)),"Data inválida: use 25/10/2026",IF($F858="","Falta o valor",IF(NOT(ISNUMBER($F858)),"Valor inválido: só números",IF($F858&lt;0,"Valor negativo: lance sem sinal e escolha o tipo",IF($E858="","Falta o tipo",IF($C858="","Sem categoria",IF(ISNA(MATCH($C858,'Configuração'!$B$12:$B$41,0)),"Categoria fora da lista",IF(INDEX('Configuração'!$C$12:$C$41,MATCH($C858,'Configuração'!$B$12:$B$41,0))&lt;&gt;$E858,"Tipo diferente do da categoria",IF(YEAR($A858)&lt;&gt;AnoPlanilha,"Fora do ano da planilha","OK")))))))))))</f>
        <v/>
      </c>
      <c r="H858" s="25">
        <f>IF(COUNTA($A858:$F858)=0,"",COUNTA($A858:$F858))</f>
        <v/>
      </c>
    </row>
    <row r="859">
      <c r="A859" s="24" t="n"/>
      <c r="B859" s="18" t="n"/>
      <c r="C859" s="18" t="n"/>
      <c r="D859" s="18" t="n"/>
      <c r="E859" s="19" t="n"/>
      <c r="F859" s="14" t="n"/>
      <c r="G859" s="20">
        <f>IF(COUNTA($A859:$F859)=0,"",IF($A859="","Falta a data",IF(NOT(ISNUMBER($A859)),"Data inválida: use 25/10/2026",IF($F859="","Falta o valor",IF(NOT(ISNUMBER($F859)),"Valor inválido: só números",IF($F859&lt;0,"Valor negativo: lance sem sinal e escolha o tipo",IF($E859="","Falta o tipo",IF($C859="","Sem categoria",IF(ISNA(MATCH($C859,'Configuração'!$B$12:$B$41,0)),"Categoria fora da lista",IF(INDEX('Configuração'!$C$12:$C$41,MATCH($C859,'Configuração'!$B$12:$B$41,0))&lt;&gt;$E859,"Tipo diferente do da categoria",IF(YEAR($A859)&lt;&gt;AnoPlanilha,"Fora do ano da planilha","OK")))))))))))</f>
        <v/>
      </c>
      <c r="H859" s="25">
        <f>IF(COUNTA($A859:$F859)=0,"",COUNTA($A859:$F859))</f>
        <v/>
      </c>
    </row>
    <row r="860">
      <c r="A860" s="24" t="n"/>
      <c r="B860" s="18" t="n"/>
      <c r="C860" s="18" t="n"/>
      <c r="D860" s="18" t="n"/>
      <c r="E860" s="19" t="n"/>
      <c r="F860" s="14" t="n"/>
      <c r="G860" s="20">
        <f>IF(COUNTA($A860:$F860)=0,"",IF($A860="","Falta a data",IF(NOT(ISNUMBER($A860)),"Data inválida: use 25/10/2026",IF($F860="","Falta o valor",IF(NOT(ISNUMBER($F860)),"Valor inválido: só números",IF($F860&lt;0,"Valor negativo: lance sem sinal e escolha o tipo",IF($E860="","Falta o tipo",IF($C860="","Sem categoria",IF(ISNA(MATCH($C860,'Configuração'!$B$12:$B$41,0)),"Categoria fora da lista",IF(INDEX('Configuração'!$C$12:$C$41,MATCH($C860,'Configuração'!$B$12:$B$41,0))&lt;&gt;$E860,"Tipo diferente do da categoria",IF(YEAR($A860)&lt;&gt;AnoPlanilha,"Fora do ano da planilha","OK")))))))))))</f>
        <v/>
      </c>
      <c r="H860" s="25">
        <f>IF(COUNTA($A860:$F860)=0,"",COUNTA($A860:$F860))</f>
        <v/>
      </c>
    </row>
    <row r="861">
      <c r="A861" s="24" t="n"/>
      <c r="B861" s="18" t="n"/>
      <c r="C861" s="18" t="n"/>
      <c r="D861" s="18" t="n"/>
      <c r="E861" s="19" t="n"/>
      <c r="F861" s="14" t="n"/>
      <c r="G861" s="20">
        <f>IF(COUNTA($A861:$F861)=0,"",IF($A861="","Falta a data",IF(NOT(ISNUMBER($A861)),"Data inválida: use 25/10/2026",IF($F861="","Falta o valor",IF(NOT(ISNUMBER($F861)),"Valor inválido: só números",IF($F861&lt;0,"Valor negativo: lance sem sinal e escolha o tipo",IF($E861="","Falta o tipo",IF($C861="","Sem categoria",IF(ISNA(MATCH($C861,'Configuração'!$B$12:$B$41,0)),"Categoria fora da lista",IF(INDEX('Configuração'!$C$12:$C$41,MATCH($C861,'Configuração'!$B$12:$B$41,0))&lt;&gt;$E861,"Tipo diferente do da categoria",IF(YEAR($A861)&lt;&gt;AnoPlanilha,"Fora do ano da planilha","OK")))))))))))</f>
        <v/>
      </c>
      <c r="H861" s="25">
        <f>IF(COUNTA($A861:$F861)=0,"",COUNTA($A861:$F861))</f>
        <v/>
      </c>
    </row>
    <row r="862">
      <c r="A862" s="24" t="n"/>
      <c r="B862" s="18" t="n"/>
      <c r="C862" s="18" t="n"/>
      <c r="D862" s="18" t="n"/>
      <c r="E862" s="19" t="n"/>
      <c r="F862" s="14" t="n"/>
      <c r="G862" s="20">
        <f>IF(COUNTA($A862:$F862)=0,"",IF($A862="","Falta a data",IF(NOT(ISNUMBER($A862)),"Data inválida: use 25/10/2026",IF($F862="","Falta o valor",IF(NOT(ISNUMBER($F862)),"Valor inválido: só números",IF($F862&lt;0,"Valor negativo: lance sem sinal e escolha o tipo",IF($E862="","Falta o tipo",IF($C862="","Sem categoria",IF(ISNA(MATCH($C862,'Configuração'!$B$12:$B$41,0)),"Categoria fora da lista",IF(INDEX('Configuração'!$C$12:$C$41,MATCH($C862,'Configuração'!$B$12:$B$41,0))&lt;&gt;$E862,"Tipo diferente do da categoria",IF(YEAR($A862)&lt;&gt;AnoPlanilha,"Fora do ano da planilha","OK")))))))))))</f>
        <v/>
      </c>
      <c r="H862" s="25">
        <f>IF(COUNTA($A862:$F862)=0,"",COUNTA($A862:$F862))</f>
        <v/>
      </c>
    </row>
    <row r="863">
      <c r="A863" s="24" t="n"/>
      <c r="B863" s="18" t="n"/>
      <c r="C863" s="18" t="n"/>
      <c r="D863" s="18" t="n"/>
      <c r="E863" s="19" t="n"/>
      <c r="F863" s="14" t="n"/>
      <c r="G863" s="20">
        <f>IF(COUNTA($A863:$F863)=0,"",IF($A863="","Falta a data",IF(NOT(ISNUMBER($A863)),"Data inválida: use 25/10/2026",IF($F863="","Falta o valor",IF(NOT(ISNUMBER($F863)),"Valor inválido: só números",IF($F863&lt;0,"Valor negativo: lance sem sinal e escolha o tipo",IF($E863="","Falta o tipo",IF($C863="","Sem categoria",IF(ISNA(MATCH($C863,'Configuração'!$B$12:$B$41,0)),"Categoria fora da lista",IF(INDEX('Configuração'!$C$12:$C$41,MATCH($C863,'Configuração'!$B$12:$B$41,0))&lt;&gt;$E863,"Tipo diferente do da categoria",IF(YEAR($A863)&lt;&gt;AnoPlanilha,"Fora do ano da planilha","OK")))))))))))</f>
        <v/>
      </c>
      <c r="H863" s="25">
        <f>IF(COUNTA($A863:$F863)=0,"",COUNTA($A863:$F863))</f>
        <v/>
      </c>
    </row>
    <row r="864">
      <c r="A864" s="24" t="n"/>
      <c r="B864" s="18" t="n"/>
      <c r="C864" s="18" t="n"/>
      <c r="D864" s="18" t="n"/>
      <c r="E864" s="19" t="n"/>
      <c r="F864" s="14" t="n"/>
      <c r="G864" s="20">
        <f>IF(COUNTA($A864:$F864)=0,"",IF($A864="","Falta a data",IF(NOT(ISNUMBER($A864)),"Data inválida: use 25/10/2026",IF($F864="","Falta o valor",IF(NOT(ISNUMBER($F864)),"Valor inválido: só números",IF($F864&lt;0,"Valor negativo: lance sem sinal e escolha o tipo",IF($E864="","Falta o tipo",IF($C864="","Sem categoria",IF(ISNA(MATCH($C864,'Configuração'!$B$12:$B$41,0)),"Categoria fora da lista",IF(INDEX('Configuração'!$C$12:$C$41,MATCH($C864,'Configuração'!$B$12:$B$41,0))&lt;&gt;$E864,"Tipo diferente do da categoria",IF(YEAR($A864)&lt;&gt;AnoPlanilha,"Fora do ano da planilha","OK")))))))))))</f>
        <v/>
      </c>
      <c r="H864" s="25">
        <f>IF(COUNTA($A864:$F864)=0,"",COUNTA($A864:$F864))</f>
        <v/>
      </c>
    </row>
    <row r="865">
      <c r="A865" s="24" t="n"/>
      <c r="B865" s="18" t="n"/>
      <c r="C865" s="18" t="n"/>
      <c r="D865" s="18" t="n"/>
      <c r="E865" s="19" t="n"/>
      <c r="F865" s="14" t="n"/>
      <c r="G865" s="20">
        <f>IF(COUNTA($A865:$F865)=0,"",IF($A865="","Falta a data",IF(NOT(ISNUMBER($A865)),"Data inválida: use 25/10/2026",IF($F865="","Falta o valor",IF(NOT(ISNUMBER($F865)),"Valor inválido: só números",IF($F865&lt;0,"Valor negativo: lance sem sinal e escolha o tipo",IF($E865="","Falta o tipo",IF($C865="","Sem categoria",IF(ISNA(MATCH($C865,'Configuração'!$B$12:$B$41,0)),"Categoria fora da lista",IF(INDEX('Configuração'!$C$12:$C$41,MATCH($C865,'Configuração'!$B$12:$B$41,0))&lt;&gt;$E865,"Tipo diferente do da categoria",IF(YEAR($A865)&lt;&gt;AnoPlanilha,"Fora do ano da planilha","OK")))))))))))</f>
        <v/>
      </c>
      <c r="H865" s="25">
        <f>IF(COUNTA($A865:$F865)=0,"",COUNTA($A865:$F865))</f>
        <v/>
      </c>
    </row>
    <row r="866">
      <c r="A866" s="24" t="n"/>
      <c r="B866" s="18" t="n"/>
      <c r="C866" s="18" t="n"/>
      <c r="D866" s="18" t="n"/>
      <c r="E866" s="19" t="n"/>
      <c r="F866" s="14" t="n"/>
      <c r="G866" s="20">
        <f>IF(COUNTA($A866:$F866)=0,"",IF($A866="","Falta a data",IF(NOT(ISNUMBER($A866)),"Data inválida: use 25/10/2026",IF($F866="","Falta o valor",IF(NOT(ISNUMBER($F866)),"Valor inválido: só números",IF($F866&lt;0,"Valor negativo: lance sem sinal e escolha o tipo",IF($E866="","Falta o tipo",IF($C866="","Sem categoria",IF(ISNA(MATCH($C866,'Configuração'!$B$12:$B$41,0)),"Categoria fora da lista",IF(INDEX('Configuração'!$C$12:$C$41,MATCH($C866,'Configuração'!$B$12:$B$41,0))&lt;&gt;$E866,"Tipo diferente do da categoria",IF(YEAR($A866)&lt;&gt;AnoPlanilha,"Fora do ano da planilha","OK")))))))))))</f>
        <v/>
      </c>
      <c r="H866" s="25">
        <f>IF(COUNTA($A866:$F866)=0,"",COUNTA($A866:$F866))</f>
        <v/>
      </c>
    </row>
    <row r="867">
      <c r="A867" s="24" t="n"/>
      <c r="B867" s="18" t="n"/>
      <c r="C867" s="18" t="n"/>
      <c r="D867" s="18" t="n"/>
      <c r="E867" s="19" t="n"/>
      <c r="F867" s="14" t="n"/>
      <c r="G867" s="20">
        <f>IF(COUNTA($A867:$F867)=0,"",IF($A867="","Falta a data",IF(NOT(ISNUMBER($A867)),"Data inválida: use 25/10/2026",IF($F867="","Falta o valor",IF(NOT(ISNUMBER($F867)),"Valor inválido: só números",IF($F867&lt;0,"Valor negativo: lance sem sinal e escolha o tipo",IF($E867="","Falta o tipo",IF($C867="","Sem categoria",IF(ISNA(MATCH($C867,'Configuração'!$B$12:$B$41,0)),"Categoria fora da lista",IF(INDEX('Configuração'!$C$12:$C$41,MATCH($C867,'Configuração'!$B$12:$B$41,0))&lt;&gt;$E867,"Tipo diferente do da categoria",IF(YEAR($A867)&lt;&gt;AnoPlanilha,"Fora do ano da planilha","OK")))))))))))</f>
        <v/>
      </c>
      <c r="H867" s="25">
        <f>IF(COUNTA($A867:$F867)=0,"",COUNTA($A867:$F867))</f>
        <v/>
      </c>
    </row>
    <row r="868">
      <c r="A868" s="24" t="n"/>
      <c r="B868" s="18" t="n"/>
      <c r="C868" s="18" t="n"/>
      <c r="D868" s="18" t="n"/>
      <c r="E868" s="19" t="n"/>
      <c r="F868" s="14" t="n"/>
      <c r="G868" s="20">
        <f>IF(COUNTA($A868:$F868)=0,"",IF($A868="","Falta a data",IF(NOT(ISNUMBER($A868)),"Data inválida: use 25/10/2026",IF($F868="","Falta o valor",IF(NOT(ISNUMBER($F868)),"Valor inválido: só números",IF($F868&lt;0,"Valor negativo: lance sem sinal e escolha o tipo",IF($E868="","Falta o tipo",IF($C868="","Sem categoria",IF(ISNA(MATCH($C868,'Configuração'!$B$12:$B$41,0)),"Categoria fora da lista",IF(INDEX('Configuração'!$C$12:$C$41,MATCH($C868,'Configuração'!$B$12:$B$41,0))&lt;&gt;$E868,"Tipo diferente do da categoria",IF(YEAR($A868)&lt;&gt;AnoPlanilha,"Fora do ano da planilha","OK")))))))))))</f>
        <v/>
      </c>
      <c r="H868" s="25">
        <f>IF(COUNTA($A868:$F868)=0,"",COUNTA($A868:$F868))</f>
        <v/>
      </c>
    </row>
    <row r="869">
      <c r="A869" s="24" t="n"/>
      <c r="B869" s="18" t="n"/>
      <c r="C869" s="18" t="n"/>
      <c r="D869" s="18" t="n"/>
      <c r="E869" s="19" t="n"/>
      <c r="F869" s="14" t="n"/>
      <c r="G869" s="20">
        <f>IF(COUNTA($A869:$F869)=0,"",IF($A869="","Falta a data",IF(NOT(ISNUMBER($A869)),"Data inválida: use 25/10/2026",IF($F869="","Falta o valor",IF(NOT(ISNUMBER($F869)),"Valor inválido: só números",IF($F869&lt;0,"Valor negativo: lance sem sinal e escolha o tipo",IF($E869="","Falta o tipo",IF($C869="","Sem categoria",IF(ISNA(MATCH($C869,'Configuração'!$B$12:$B$41,0)),"Categoria fora da lista",IF(INDEX('Configuração'!$C$12:$C$41,MATCH($C869,'Configuração'!$B$12:$B$41,0))&lt;&gt;$E869,"Tipo diferente do da categoria",IF(YEAR($A869)&lt;&gt;AnoPlanilha,"Fora do ano da planilha","OK")))))))))))</f>
        <v/>
      </c>
      <c r="H869" s="25">
        <f>IF(COUNTA($A869:$F869)=0,"",COUNTA($A869:$F869))</f>
        <v/>
      </c>
    </row>
    <row r="870">
      <c r="A870" s="24" t="n"/>
      <c r="B870" s="18" t="n"/>
      <c r="C870" s="18" t="n"/>
      <c r="D870" s="18" t="n"/>
      <c r="E870" s="19" t="n"/>
      <c r="F870" s="14" t="n"/>
      <c r="G870" s="20">
        <f>IF(COUNTA($A870:$F870)=0,"",IF($A870="","Falta a data",IF(NOT(ISNUMBER($A870)),"Data inválida: use 25/10/2026",IF($F870="","Falta o valor",IF(NOT(ISNUMBER($F870)),"Valor inválido: só números",IF($F870&lt;0,"Valor negativo: lance sem sinal e escolha o tipo",IF($E870="","Falta o tipo",IF($C870="","Sem categoria",IF(ISNA(MATCH($C870,'Configuração'!$B$12:$B$41,0)),"Categoria fora da lista",IF(INDEX('Configuração'!$C$12:$C$41,MATCH($C870,'Configuração'!$B$12:$B$41,0))&lt;&gt;$E870,"Tipo diferente do da categoria",IF(YEAR($A870)&lt;&gt;AnoPlanilha,"Fora do ano da planilha","OK")))))))))))</f>
        <v/>
      </c>
      <c r="H870" s="25">
        <f>IF(COUNTA($A870:$F870)=0,"",COUNTA($A870:$F870))</f>
        <v/>
      </c>
    </row>
    <row r="871">
      <c r="A871" s="24" t="n"/>
      <c r="B871" s="18" t="n"/>
      <c r="C871" s="18" t="n"/>
      <c r="D871" s="18" t="n"/>
      <c r="E871" s="19" t="n"/>
      <c r="F871" s="14" t="n"/>
      <c r="G871" s="20">
        <f>IF(COUNTA($A871:$F871)=0,"",IF($A871="","Falta a data",IF(NOT(ISNUMBER($A871)),"Data inválida: use 25/10/2026",IF($F871="","Falta o valor",IF(NOT(ISNUMBER($F871)),"Valor inválido: só números",IF($F871&lt;0,"Valor negativo: lance sem sinal e escolha o tipo",IF($E871="","Falta o tipo",IF($C871="","Sem categoria",IF(ISNA(MATCH($C871,'Configuração'!$B$12:$B$41,0)),"Categoria fora da lista",IF(INDEX('Configuração'!$C$12:$C$41,MATCH($C871,'Configuração'!$B$12:$B$41,0))&lt;&gt;$E871,"Tipo diferente do da categoria",IF(YEAR($A871)&lt;&gt;AnoPlanilha,"Fora do ano da planilha","OK")))))))))))</f>
        <v/>
      </c>
      <c r="H871" s="25">
        <f>IF(COUNTA($A871:$F871)=0,"",COUNTA($A871:$F871))</f>
        <v/>
      </c>
    </row>
    <row r="872">
      <c r="A872" s="24" t="n"/>
      <c r="B872" s="18" t="n"/>
      <c r="C872" s="18" t="n"/>
      <c r="D872" s="18" t="n"/>
      <c r="E872" s="19" t="n"/>
      <c r="F872" s="14" t="n"/>
      <c r="G872" s="20">
        <f>IF(COUNTA($A872:$F872)=0,"",IF($A872="","Falta a data",IF(NOT(ISNUMBER($A872)),"Data inválida: use 25/10/2026",IF($F872="","Falta o valor",IF(NOT(ISNUMBER($F872)),"Valor inválido: só números",IF($F872&lt;0,"Valor negativo: lance sem sinal e escolha o tipo",IF($E872="","Falta o tipo",IF($C872="","Sem categoria",IF(ISNA(MATCH($C872,'Configuração'!$B$12:$B$41,0)),"Categoria fora da lista",IF(INDEX('Configuração'!$C$12:$C$41,MATCH($C872,'Configuração'!$B$12:$B$41,0))&lt;&gt;$E872,"Tipo diferente do da categoria",IF(YEAR($A872)&lt;&gt;AnoPlanilha,"Fora do ano da planilha","OK")))))))))))</f>
        <v/>
      </c>
      <c r="H872" s="25">
        <f>IF(COUNTA($A872:$F872)=0,"",COUNTA($A872:$F872))</f>
        <v/>
      </c>
    </row>
    <row r="873">
      <c r="A873" s="24" t="n"/>
      <c r="B873" s="18" t="n"/>
      <c r="C873" s="18" t="n"/>
      <c r="D873" s="18" t="n"/>
      <c r="E873" s="19" t="n"/>
      <c r="F873" s="14" t="n"/>
      <c r="G873" s="20">
        <f>IF(COUNTA($A873:$F873)=0,"",IF($A873="","Falta a data",IF(NOT(ISNUMBER($A873)),"Data inválida: use 25/10/2026",IF($F873="","Falta o valor",IF(NOT(ISNUMBER($F873)),"Valor inválido: só números",IF($F873&lt;0,"Valor negativo: lance sem sinal e escolha o tipo",IF($E873="","Falta o tipo",IF($C873="","Sem categoria",IF(ISNA(MATCH($C873,'Configuração'!$B$12:$B$41,0)),"Categoria fora da lista",IF(INDEX('Configuração'!$C$12:$C$41,MATCH($C873,'Configuração'!$B$12:$B$41,0))&lt;&gt;$E873,"Tipo diferente do da categoria",IF(YEAR($A873)&lt;&gt;AnoPlanilha,"Fora do ano da planilha","OK")))))))))))</f>
        <v/>
      </c>
      <c r="H873" s="25">
        <f>IF(COUNTA($A873:$F873)=0,"",COUNTA($A873:$F873))</f>
        <v/>
      </c>
    </row>
    <row r="874">
      <c r="A874" s="24" t="n"/>
      <c r="B874" s="18" t="n"/>
      <c r="C874" s="18" t="n"/>
      <c r="D874" s="18" t="n"/>
      <c r="E874" s="19" t="n"/>
      <c r="F874" s="14" t="n"/>
      <c r="G874" s="20">
        <f>IF(COUNTA($A874:$F874)=0,"",IF($A874="","Falta a data",IF(NOT(ISNUMBER($A874)),"Data inválida: use 25/10/2026",IF($F874="","Falta o valor",IF(NOT(ISNUMBER($F874)),"Valor inválido: só números",IF($F874&lt;0,"Valor negativo: lance sem sinal e escolha o tipo",IF($E874="","Falta o tipo",IF($C874="","Sem categoria",IF(ISNA(MATCH($C874,'Configuração'!$B$12:$B$41,0)),"Categoria fora da lista",IF(INDEX('Configuração'!$C$12:$C$41,MATCH($C874,'Configuração'!$B$12:$B$41,0))&lt;&gt;$E874,"Tipo diferente do da categoria",IF(YEAR($A874)&lt;&gt;AnoPlanilha,"Fora do ano da planilha","OK")))))))))))</f>
        <v/>
      </c>
      <c r="H874" s="25">
        <f>IF(COUNTA($A874:$F874)=0,"",COUNTA($A874:$F874))</f>
        <v/>
      </c>
    </row>
    <row r="875">
      <c r="A875" s="24" t="n"/>
      <c r="B875" s="18" t="n"/>
      <c r="C875" s="18" t="n"/>
      <c r="D875" s="18" t="n"/>
      <c r="E875" s="19" t="n"/>
      <c r="F875" s="14" t="n"/>
      <c r="G875" s="20">
        <f>IF(COUNTA($A875:$F875)=0,"",IF($A875="","Falta a data",IF(NOT(ISNUMBER($A875)),"Data inválida: use 25/10/2026",IF($F875="","Falta o valor",IF(NOT(ISNUMBER($F875)),"Valor inválido: só números",IF($F875&lt;0,"Valor negativo: lance sem sinal e escolha o tipo",IF($E875="","Falta o tipo",IF($C875="","Sem categoria",IF(ISNA(MATCH($C875,'Configuração'!$B$12:$B$41,0)),"Categoria fora da lista",IF(INDEX('Configuração'!$C$12:$C$41,MATCH($C875,'Configuração'!$B$12:$B$41,0))&lt;&gt;$E875,"Tipo diferente do da categoria",IF(YEAR($A875)&lt;&gt;AnoPlanilha,"Fora do ano da planilha","OK")))))))))))</f>
        <v/>
      </c>
      <c r="H875" s="25">
        <f>IF(COUNTA($A875:$F875)=0,"",COUNTA($A875:$F875))</f>
        <v/>
      </c>
    </row>
    <row r="876">
      <c r="A876" s="24" t="n"/>
      <c r="B876" s="18" t="n"/>
      <c r="C876" s="18" t="n"/>
      <c r="D876" s="18" t="n"/>
      <c r="E876" s="19" t="n"/>
      <c r="F876" s="14" t="n"/>
      <c r="G876" s="20">
        <f>IF(COUNTA($A876:$F876)=0,"",IF($A876="","Falta a data",IF(NOT(ISNUMBER($A876)),"Data inválida: use 25/10/2026",IF($F876="","Falta o valor",IF(NOT(ISNUMBER($F876)),"Valor inválido: só números",IF($F876&lt;0,"Valor negativo: lance sem sinal e escolha o tipo",IF($E876="","Falta o tipo",IF($C876="","Sem categoria",IF(ISNA(MATCH($C876,'Configuração'!$B$12:$B$41,0)),"Categoria fora da lista",IF(INDEX('Configuração'!$C$12:$C$41,MATCH($C876,'Configuração'!$B$12:$B$41,0))&lt;&gt;$E876,"Tipo diferente do da categoria",IF(YEAR($A876)&lt;&gt;AnoPlanilha,"Fora do ano da planilha","OK")))))))))))</f>
        <v/>
      </c>
      <c r="H876" s="25">
        <f>IF(COUNTA($A876:$F876)=0,"",COUNTA($A876:$F876))</f>
        <v/>
      </c>
    </row>
    <row r="877">
      <c r="A877" s="24" t="n"/>
      <c r="B877" s="18" t="n"/>
      <c r="C877" s="18" t="n"/>
      <c r="D877" s="18" t="n"/>
      <c r="E877" s="19" t="n"/>
      <c r="F877" s="14" t="n"/>
      <c r="G877" s="20">
        <f>IF(COUNTA($A877:$F877)=0,"",IF($A877="","Falta a data",IF(NOT(ISNUMBER($A877)),"Data inválida: use 25/10/2026",IF($F877="","Falta o valor",IF(NOT(ISNUMBER($F877)),"Valor inválido: só números",IF($F877&lt;0,"Valor negativo: lance sem sinal e escolha o tipo",IF($E877="","Falta o tipo",IF($C877="","Sem categoria",IF(ISNA(MATCH($C877,'Configuração'!$B$12:$B$41,0)),"Categoria fora da lista",IF(INDEX('Configuração'!$C$12:$C$41,MATCH($C877,'Configuração'!$B$12:$B$41,0))&lt;&gt;$E877,"Tipo diferente do da categoria",IF(YEAR($A877)&lt;&gt;AnoPlanilha,"Fora do ano da planilha","OK")))))))))))</f>
        <v/>
      </c>
      <c r="H877" s="25">
        <f>IF(COUNTA($A877:$F877)=0,"",COUNTA($A877:$F877))</f>
        <v/>
      </c>
    </row>
    <row r="878">
      <c r="A878" s="24" t="n"/>
      <c r="B878" s="18" t="n"/>
      <c r="C878" s="18" t="n"/>
      <c r="D878" s="18" t="n"/>
      <c r="E878" s="19" t="n"/>
      <c r="F878" s="14" t="n"/>
      <c r="G878" s="20">
        <f>IF(COUNTA($A878:$F878)=0,"",IF($A878="","Falta a data",IF(NOT(ISNUMBER($A878)),"Data inválida: use 25/10/2026",IF($F878="","Falta o valor",IF(NOT(ISNUMBER($F878)),"Valor inválido: só números",IF($F878&lt;0,"Valor negativo: lance sem sinal e escolha o tipo",IF($E878="","Falta o tipo",IF($C878="","Sem categoria",IF(ISNA(MATCH($C878,'Configuração'!$B$12:$B$41,0)),"Categoria fora da lista",IF(INDEX('Configuração'!$C$12:$C$41,MATCH($C878,'Configuração'!$B$12:$B$41,0))&lt;&gt;$E878,"Tipo diferente do da categoria",IF(YEAR($A878)&lt;&gt;AnoPlanilha,"Fora do ano da planilha","OK")))))))))))</f>
        <v/>
      </c>
      <c r="H878" s="25">
        <f>IF(COUNTA($A878:$F878)=0,"",COUNTA($A878:$F878))</f>
        <v/>
      </c>
    </row>
    <row r="879">
      <c r="A879" s="24" t="n"/>
      <c r="B879" s="18" t="n"/>
      <c r="C879" s="18" t="n"/>
      <c r="D879" s="18" t="n"/>
      <c r="E879" s="19" t="n"/>
      <c r="F879" s="14" t="n"/>
      <c r="G879" s="20">
        <f>IF(COUNTA($A879:$F879)=0,"",IF($A879="","Falta a data",IF(NOT(ISNUMBER($A879)),"Data inválida: use 25/10/2026",IF($F879="","Falta o valor",IF(NOT(ISNUMBER($F879)),"Valor inválido: só números",IF($F879&lt;0,"Valor negativo: lance sem sinal e escolha o tipo",IF($E879="","Falta o tipo",IF($C879="","Sem categoria",IF(ISNA(MATCH($C879,'Configuração'!$B$12:$B$41,0)),"Categoria fora da lista",IF(INDEX('Configuração'!$C$12:$C$41,MATCH($C879,'Configuração'!$B$12:$B$41,0))&lt;&gt;$E879,"Tipo diferente do da categoria",IF(YEAR($A879)&lt;&gt;AnoPlanilha,"Fora do ano da planilha","OK")))))))))))</f>
        <v/>
      </c>
      <c r="H879" s="25">
        <f>IF(COUNTA($A879:$F879)=0,"",COUNTA($A879:$F879))</f>
        <v/>
      </c>
    </row>
    <row r="880">
      <c r="A880" s="24" t="n"/>
      <c r="B880" s="18" t="n"/>
      <c r="C880" s="18" t="n"/>
      <c r="D880" s="18" t="n"/>
      <c r="E880" s="19" t="n"/>
      <c r="F880" s="14" t="n"/>
      <c r="G880" s="20">
        <f>IF(COUNTA($A880:$F880)=0,"",IF($A880="","Falta a data",IF(NOT(ISNUMBER($A880)),"Data inválida: use 25/10/2026",IF($F880="","Falta o valor",IF(NOT(ISNUMBER($F880)),"Valor inválido: só números",IF($F880&lt;0,"Valor negativo: lance sem sinal e escolha o tipo",IF($E880="","Falta o tipo",IF($C880="","Sem categoria",IF(ISNA(MATCH($C880,'Configuração'!$B$12:$B$41,0)),"Categoria fora da lista",IF(INDEX('Configuração'!$C$12:$C$41,MATCH($C880,'Configuração'!$B$12:$B$41,0))&lt;&gt;$E880,"Tipo diferente do da categoria",IF(YEAR($A880)&lt;&gt;AnoPlanilha,"Fora do ano da planilha","OK")))))))))))</f>
        <v/>
      </c>
      <c r="H880" s="25">
        <f>IF(COUNTA($A880:$F880)=0,"",COUNTA($A880:$F880))</f>
        <v/>
      </c>
    </row>
    <row r="881">
      <c r="A881" s="24" t="n"/>
      <c r="B881" s="18" t="n"/>
      <c r="C881" s="18" t="n"/>
      <c r="D881" s="18" t="n"/>
      <c r="E881" s="19" t="n"/>
      <c r="F881" s="14" t="n"/>
      <c r="G881" s="20">
        <f>IF(COUNTA($A881:$F881)=0,"",IF($A881="","Falta a data",IF(NOT(ISNUMBER($A881)),"Data inválida: use 25/10/2026",IF($F881="","Falta o valor",IF(NOT(ISNUMBER($F881)),"Valor inválido: só números",IF($F881&lt;0,"Valor negativo: lance sem sinal e escolha o tipo",IF($E881="","Falta o tipo",IF($C881="","Sem categoria",IF(ISNA(MATCH($C881,'Configuração'!$B$12:$B$41,0)),"Categoria fora da lista",IF(INDEX('Configuração'!$C$12:$C$41,MATCH($C881,'Configuração'!$B$12:$B$41,0))&lt;&gt;$E881,"Tipo diferente do da categoria",IF(YEAR($A881)&lt;&gt;AnoPlanilha,"Fora do ano da planilha","OK")))))))))))</f>
        <v/>
      </c>
      <c r="H881" s="25">
        <f>IF(COUNTA($A881:$F881)=0,"",COUNTA($A881:$F881))</f>
        <v/>
      </c>
    </row>
    <row r="882">
      <c r="A882" s="24" t="n"/>
      <c r="B882" s="18" t="n"/>
      <c r="C882" s="18" t="n"/>
      <c r="D882" s="18" t="n"/>
      <c r="E882" s="19" t="n"/>
      <c r="F882" s="14" t="n"/>
      <c r="G882" s="20">
        <f>IF(COUNTA($A882:$F882)=0,"",IF($A882="","Falta a data",IF(NOT(ISNUMBER($A882)),"Data inválida: use 25/10/2026",IF($F882="","Falta o valor",IF(NOT(ISNUMBER($F882)),"Valor inválido: só números",IF($F882&lt;0,"Valor negativo: lance sem sinal e escolha o tipo",IF($E882="","Falta o tipo",IF($C882="","Sem categoria",IF(ISNA(MATCH($C882,'Configuração'!$B$12:$B$41,0)),"Categoria fora da lista",IF(INDEX('Configuração'!$C$12:$C$41,MATCH($C882,'Configuração'!$B$12:$B$41,0))&lt;&gt;$E882,"Tipo diferente do da categoria",IF(YEAR($A882)&lt;&gt;AnoPlanilha,"Fora do ano da planilha","OK")))))))))))</f>
        <v/>
      </c>
      <c r="H882" s="25">
        <f>IF(COUNTA($A882:$F882)=0,"",COUNTA($A882:$F882))</f>
        <v/>
      </c>
    </row>
    <row r="883">
      <c r="A883" s="24" t="n"/>
      <c r="B883" s="18" t="n"/>
      <c r="C883" s="18" t="n"/>
      <c r="D883" s="18" t="n"/>
      <c r="E883" s="19" t="n"/>
      <c r="F883" s="14" t="n"/>
      <c r="G883" s="20">
        <f>IF(COUNTA($A883:$F883)=0,"",IF($A883="","Falta a data",IF(NOT(ISNUMBER($A883)),"Data inválida: use 25/10/2026",IF($F883="","Falta o valor",IF(NOT(ISNUMBER($F883)),"Valor inválido: só números",IF($F883&lt;0,"Valor negativo: lance sem sinal e escolha o tipo",IF($E883="","Falta o tipo",IF($C883="","Sem categoria",IF(ISNA(MATCH($C883,'Configuração'!$B$12:$B$41,0)),"Categoria fora da lista",IF(INDEX('Configuração'!$C$12:$C$41,MATCH($C883,'Configuração'!$B$12:$B$41,0))&lt;&gt;$E883,"Tipo diferente do da categoria",IF(YEAR($A883)&lt;&gt;AnoPlanilha,"Fora do ano da planilha","OK")))))))))))</f>
        <v/>
      </c>
      <c r="H883" s="25">
        <f>IF(COUNTA($A883:$F883)=0,"",COUNTA($A883:$F883))</f>
        <v/>
      </c>
    </row>
    <row r="884">
      <c r="A884" s="24" t="n"/>
      <c r="B884" s="18" t="n"/>
      <c r="C884" s="18" t="n"/>
      <c r="D884" s="18" t="n"/>
      <c r="E884" s="19" t="n"/>
      <c r="F884" s="14" t="n"/>
      <c r="G884" s="20">
        <f>IF(COUNTA($A884:$F884)=0,"",IF($A884="","Falta a data",IF(NOT(ISNUMBER($A884)),"Data inválida: use 25/10/2026",IF($F884="","Falta o valor",IF(NOT(ISNUMBER($F884)),"Valor inválido: só números",IF($F884&lt;0,"Valor negativo: lance sem sinal e escolha o tipo",IF($E884="","Falta o tipo",IF($C884="","Sem categoria",IF(ISNA(MATCH($C884,'Configuração'!$B$12:$B$41,0)),"Categoria fora da lista",IF(INDEX('Configuração'!$C$12:$C$41,MATCH($C884,'Configuração'!$B$12:$B$41,0))&lt;&gt;$E884,"Tipo diferente do da categoria",IF(YEAR($A884)&lt;&gt;AnoPlanilha,"Fora do ano da planilha","OK")))))))))))</f>
        <v/>
      </c>
      <c r="H884" s="25">
        <f>IF(COUNTA($A884:$F884)=0,"",COUNTA($A884:$F884))</f>
        <v/>
      </c>
    </row>
    <row r="885">
      <c r="A885" s="24" t="n"/>
      <c r="B885" s="18" t="n"/>
      <c r="C885" s="18" t="n"/>
      <c r="D885" s="18" t="n"/>
      <c r="E885" s="19" t="n"/>
      <c r="F885" s="14" t="n"/>
      <c r="G885" s="20">
        <f>IF(COUNTA($A885:$F885)=0,"",IF($A885="","Falta a data",IF(NOT(ISNUMBER($A885)),"Data inválida: use 25/10/2026",IF($F885="","Falta o valor",IF(NOT(ISNUMBER($F885)),"Valor inválido: só números",IF($F885&lt;0,"Valor negativo: lance sem sinal e escolha o tipo",IF($E885="","Falta o tipo",IF($C885="","Sem categoria",IF(ISNA(MATCH($C885,'Configuração'!$B$12:$B$41,0)),"Categoria fora da lista",IF(INDEX('Configuração'!$C$12:$C$41,MATCH($C885,'Configuração'!$B$12:$B$41,0))&lt;&gt;$E885,"Tipo diferente do da categoria",IF(YEAR($A885)&lt;&gt;AnoPlanilha,"Fora do ano da planilha","OK")))))))))))</f>
        <v/>
      </c>
      <c r="H885" s="25">
        <f>IF(COUNTA($A885:$F885)=0,"",COUNTA($A885:$F885))</f>
        <v/>
      </c>
    </row>
    <row r="886">
      <c r="A886" s="24" t="n"/>
      <c r="B886" s="18" t="n"/>
      <c r="C886" s="18" t="n"/>
      <c r="D886" s="18" t="n"/>
      <c r="E886" s="19" t="n"/>
      <c r="F886" s="14" t="n"/>
      <c r="G886" s="20">
        <f>IF(COUNTA($A886:$F886)=0,"",IF($A886="","Falta a data",IF(NOT(ISNUMBER($A886)),"Data inválida: use 25/10/2026",IF($F886="","Falta o valor",IF(NOT(ISNUMBER($F886)),"Valor inválido: só números",IF($F886&lt;0,"Valor negativo: lance sem sinal e escolha o tipo",IF($E886="","Falta o tipo",IF($C886="","Sem categoria",IF(ISNA(MATCH($C886,'Configuração'!$B$12:$B$41,0)),"Categoria fora da lista",IF(INDEX('Configuração'!$C$12:$C$41,MATCH($C886,'Configuração'!$B$12:$B$41,0))&lt;&gt;$E886,"Tipo diferente do da categoria",IF(YEAR($A886)&lt;&gt;AnoPlanilha,"Fora do ano da planilha","OK")))))))))))</f>
        <v/>
      </c>
      <c r="H886" s="25">
        <f>IF(COUNTA($A886:$F886)=0,"",COUNTA($A886:$F886))</f>
        <v/>
      </c>
    </row>
    <row r="887">
      <c r="A887" s="24" t="n"/>
      <c r="B887" s="18" t="n"/>
      <c r="C887" s="18" t="n"/>
      <c r="D887" s="18" t="n"/>
      <c r="E887" s="19" t="n"/>
      <c r="F887" s="14" t="n"/>
      <c r="G887" s="20">
        <f>IF(COUNTA($A887:$F887)=0,"",IF($A887="","Falta a data",IF(NOT(ISNUMBER($A887)),"Data inválida: use 25/10/2026",IF($F887="","Falta o valor",IF(NOT(ISNUMBER($F887)),"Valor inválido: só números",IF($F887&lt;0,"Valor negativo: lance sem sinal e escolha o tipo",IF($E887="","Falta o tipo",IF($C887="","Sem categoria",IF(ISNA(MATCH($C887,'Configuração'!$B$12:$B$41,0)),"Categoria fora da lista",IF(INDEX('Configuração'!$C$12:$C$41,MATCH($C887,'Configuração'!$B$12:$B$41,0))&lt;&gt;$E887,"Tipo diferente do da categoria",IF(YEAR($A887)&lt;&gt;AnoPlanilha,"Fora do ano da planilha","OK")))))))))))</f>
        <v/>
      </c>
      <c r="H887" s="25">
        <f>IF(COUNTA($A887:$F887)=0,"",COUNTA($A887:$F887))</f>
        <v/>
      </c>
    </row>
    <row r="888">
      <c r="A888" s="24" t="n"/>
      <c r="B888" s="18" t="n"/>
      <c r="C888" s="18" t="n"/>
      <c r="D888" s="18" t="n"/>
      <c r="E888" s="19" t="n"/>
      <c r="F888" s="14" t="n"/>
      <c r="G888" s="20">
        <f>IF(COUNTA($A888:$F888)=0,"",IF($A888="","Falta a data",IF(NOT(ISNUMBER($A888)),"Data inválida: use 25/10/2026",IF($F888="","Falta o valor",IF(NOT(ISNUMBER($F888)),"Valor inválido: só números",IF($F888&lt;0,"Valor negativo: lance sem sinal e escolha o tipo",IF($E888="","Falta o tipo",IF($C888="","Sem categoria",IF(ISNA(MATCH($C888,'Configuração'!$B$12:$B$41,0)),"Categoria fora da lista",IF(INDEX('Configuração'!$C$12:$C$41,MATCH($C888,'Configuração'!$B$12:$B$41,0))&lt;&gt;$E888,"Tipo diferente do da categoria",IF(YEAR($A888)&lt;&gt;AnoPlanilha,"Fora do ano da planilha","OK")))))))))))</f>
        <v/>
      </c>
      <c r="H888" s="25">
        <f>IF(COUNTA($A888:$F888)=0,"",COUNTA($A888:$F888))</f>
        <v/>
      </c>
    </row>
    <row r="889">
      <c r="A889" s="24" t="n"/>
      <c r="B889" s="18" t="n"/>
      <c r="C889" s="18" t="n"/>
      <c r="D889" s="18" t="n"/>
      <c r="E889" s="19" t="n"/>
      <c r="F889" s="14" t="n"/>
      <c r="G889" s="20">
        <f>IF(COUNTA($A889:$F889)=0,"",IF($A889="","Falta a data",IF(NOT(ISNUMBER($A889)),"Data inválida: use 25/10/2026",IF($F889="","Falta o valor",IF(NOT(ISNUMBER($F889)),"Valor inválido: só números",IF($F889&lt;0,"Valor negativo: lance sem sinal e escolha o tipo",IF($E889="","Falta o tipo",IF($C889="","Sem categoria",IF(ISNA(MATCH($C889,'Configuração'!$B$12:$B$41,0)),"Categoria fora da lista",IF(INDEX('Configuração'!$C$12:$C$41,MATCH($C889,'Configuração'!$B$12:$B$41,0))&lt;&gt;$E889,"Tipo diferente do da categoria",IF(YEAR($A889)&lt;&gt;AnoPlanilha,"Fora do ano da planilha","OK")))))))))))</f>
        <v/>
      </c>
      <c r="H889" s="25">
        <f>IF(COUNTA($A889:$F889)=0,"",COUNTA($A889:$F889))</f>
        <v/>
      </c>
    </row>
    <row r="890">
      <c r="A890" s="24" t="n"/>
      <c r="B890" s="18" t="n"/>
      <c r="C890" s="18" t="n"/>
      <c r="D890" s="18" t="n"/>
      <c r="E890" s="19" t="n"/>
      <c r="F890" s="14" t="n"/>
      <c r="G890" s="20">
        <f>IF(COUNTA($A890:$F890)=0,"",IF($A890="","Falta a data",IF(NOT(ISNUMBER($A890)),"Data inválida: use 25/10/2026",IF($F890="","Falta o valor",IF(NOT(ISNUMBER($F890)),"Valor inválido: só números",IF($F890&lt;0,"Valor negativo: lance sem sinal e escolha o tipo",IF($E890="","Falta o tipo",IF($C890="","Sem categoria",IF(ISNA(MATCH($C890,'Configuração'!$B$12:$B$41,0)),"Categoria fora da lista",IF(INDEX('Configuração'!$C$12:$C$41,MATCH($C890,'Configuração'!$B$12:$B$41,0))&lt;&gt;$E890,"Tipo diferente do da categoria",IF(YEAR($A890)&lt;&gt;AnoPlanilha,"Fora do ano da planilha","OK")))))))))))</f>
        <v/>
      </c>
      <c r="H890" s="25">
        <f>IF(COUNTA($A890:$F890)=0,"",COUNTA($A890:$F890))</f>
        <v/>
      </c>
    </row>
    <row r="891">
      <c r="A891" s="24" t="n"/>
      <c r="B891" s="18" t="n"/>
      <c r="C891" s="18" t="n"/>
      <c r="D891" s="18" t="n"/>
      <c r="E891" s="19" t="n"/>
      <c r="F891" s="14" t="n"/>
      <c r="G891" s="20">
        <f>IF(COUNTA($A891:$F891)=0,"",IF($A891="","Falta a data",IF(NOT(ISNUMBER($A891)),"Data inválida: use 25/10/2026",IF($F891="","Falta o valor",IF(NOT(ISNUMBER($F891)),"Valor inválido: só números",IF($F891&lt;0,"Valor negativo: lance sem sinal e escolha o tipo",IF($E891="","Falta o tipo",IF($C891="","Sem categoria",IF(ISNA(MATCH($C891,'Configuração'!$B$12:$B$41,0)),"Categoria fora da lista",IF(INDEX('Configuração'!$C$12:$C$41,MATCH($C891,'Configuração'!$B$12:$B$41,0))&lt;&gt;$E891,"Tipo diferente do da categoria",IF(YEAR($A891)&lt;&gt;AnoPlanilha,"Fora do ano da planilha","OK")))))))))))</f>
        <v/>
      </c>
      <c r="H891" s="25">
        <f>IF(COUNTA($A891:$F891)=0,"",COUNTA($A891:$F891))</f>
        <v/>
      </c>
    </row>
    <row r="892">
      <c r="A892" s="24" t="n"/>
      <c r="B892" s="18" t="n"/>
      <c r="C892" s="18" t="n"/>
      <c r="D892" s="18" t="n"/>
      <c r="E892" s="19" t="n"/>
      <c r="F892" s="14" t="n"/>
      <c r="G892" s="20">
        <f>IF(COUNTA($A892:$F892)=0,"",IF($A892="","Falta a data",IF(NOT(ISNUMBER($A892)),"Data inválida: use 25/10/2026",IF($F892="","Falta o valor",IF(NOT(ISNUMBER($F892)),"Valor inválido: só números",IF($F892&lt;0,"Valor negativo: lance sem sinal e escolha o tipo",IF($E892="","Falta o tipo",IF($C892="","Sem categoria",IF(ISNA(MATCH($C892,'Configuração'!$B$12:$B$41,0)),"Categoria fora da lista",IF(INDEX('Configuração'!$C$12:$C$41,MATCH($C892,'Configuração'!$B$12:$B$41,0))&lt;&gt;$E892,"Tipo diferente do da categoria",IF(YEAR($A892)&lt;&gt;AnoPlanilha,"Fora do ano da planilha","OK")))))))))))</f>
        <v/>
      </c>
      <c r="H892" s="25">
        <f>IF(COUNTA($A892:$F892)=0,"",COUNTA($A892:$F892))</f>
        <v/>
      </c>
    </row>
    <row r="893">
      <c r="A893" s="24" t="n"/>
      <c r="B893" s="18" t="n"/>
      <c r="C893" s="18" t="n"/>
      <c r="D893" s="18" t="n"/>
      <c r="E893" s="19" t="n"/>
      <c r="F893" s="14" t="n"/>
      <c r="G893" s="20">
        <f>IF(COUNTA($A893:$F893)=0,"",IF($A893="","Falta a data",IF(NOT(ISNUMBER($A893)),"Data inválida: use 25/10/2026",IF($F893="","Falta o valor",IF(NOT(ISNUMBER($F893)),"Valor inválido: só números",IF($F893&lt;0,"Valor negativo: lance sem sinal e escolha o tipo",IF($E893="","Falta o tipo",IF($C893="","Sem categoria",IF(ISNA(MATCH($C893,'Configuração'!$B$12:$B$41,0)),"Categoria fora da lista",IF(INDEX('Configuração'!$C$12:$C$41,MATCH($C893,'Configuração'!$B$12:$B$41,0))&lt;&gt;$E893,"Tipo diferente do da categoria",IF(YEAR($A893)&lt;&gt;AnoPlanilha,"Fora do ano da planilha","OK")))))))))))</f>
        <v/>
      </c>
      <c r="H893" s="25">
        <f>IF(COUNTA($A893:$F893)=0,"",COUNTA($A893:$F893))</f>
        <v/>
      </c>
    </row>
    <row r="894">
      <c r="A894" s="24" t="n"/>
      <c r="B894" s="18" t="n"/>
      <c r="C894" s="18" t="n"/>
      <c r="D894" s="18" t="n"/>
      <c r="E894" s="19" t="n"/>
      <c r="F894" s="14" t="n"/>
      <c r="G894" s="20">
        <f>IF(COUNTA($A894:$F894)=0,"",IF($A894="","Falta a data",IF(NOT(ISNUMBER($A894)),"Data inválida: use 25/10/2026",IF($F894="","Falta o valor",IF(NOT(ISNUMBER($F894)),"Valor inválido: só números",IF($F894&lt;0,"Valor negativo: lance sem sinal e escolha o tipo",IF($E894="","Falta o tipo",IF($C894="","Sem categoria",IF(ISNA(MATCH($C894,'Configuração'!$B$12:$B$41,0)),"Categoria fora da lista",IF(INDEX('Configuração'!$C$12:$C$41,MATCH($C894,'Configuração'!$B$12:$B$41,0))&lt;&gt;$E894,"Tipo diferente do da categoria",IF(YEAR($A894)&lt;&gt;AnoPlanilha,"Fora do ano da planilha","OK")))))))))))</f>
        <v/>
      </c>
      <c r="H894" s="25">
        <f>IF(COUNTA($A894:$F894)=0,"",COUNTA($A894:$F894))</f>
        <v/>
      </c>
    </row>
    <row r="895">
      <c r="A895" s="24" t="n"/>
      <c r="B895" s="18" t="n"/>
      <c r="C895" s="18" t="n"/>
      <c r="D895" s="18" t="n"/>
      <c r="E895" s="19" t="n"/>
      <c r="F895" s="14" t="n"/>
      <c r="G895" s="20">
        <f>IF(COUNTA($A895:$F895)=0,"",IF($A895="","Falta a data",IF(NOT(ISNUMBER($A895)),"Data inválida: use 25/10/2026",IF($F895="","Falta o valor",IF(NOT(ISNUMBER($F895)),"Valor inválido: só números",IF($F895&lt;0,"Valor negativo: lance sem sinal e escolha o tipo",IF($E895="","Falta o tipo",IF($C895="","Sem categoria",IF(ISNA(MATCH($C895,'Configuração'!$B$12:$B$41,0)),"Categoria fora da lista",IF(INDEX('Configuração'!$C$12:$C$41,MATCH($C895,'Configuração'!$B$12:$B$41,0))&lt;&gt;$E895,"Tipo diferente do da categoria",IF(YEAR($A895)&lt;&gt;AnoPlanilha,"Fora do ano da planilha","OK")))))))))))</f>
        <v/>
      </c>
      <c r="H895" s="25">
        <f>IF(COUNTA($A895:$F895)=0,"",COUNTA($A895:$F895))</f>
        <v/>
      </c>
    </row>
    <row r="896">
      <c r="A896" s="24" t="n"/>
      <c r="B896" s="18" t="n"/>
      <c r="C896" s="18" t="n"/>
      <c r="D896" s="18" t="n"/>
      <c r="E896" s="19" t="n"/>
      <c r="F896" s="14" t="n"/>
      <c r="G896" s="20">
        <f>IF(COUNTA($A896:$F896)=0,"",IF($A896="","Falta a data",IF(NOT(ISNUMBER($A896)),"Data inválida: use 25/10/2026",IF($F896="","Falta o valor",IF(NOT(ISNUMBER($F896)),"Valor inválido: só números",IF($F896&lt;0,"Valor negativo: lance sem sinal e escolha o tipo",IF($E896="","Falta o tipo",IF($C896="","Sem categoria",IF(ISNA(MATCH($C896,'Configuração'!$B$12:$B$41,0)),"Categoria fora da lista",IF(INDEX('Configuração'!$C$12:$C$41,MATCH($C896,'Configuração'!$B$12:$B$41,0))&lt;&gt;$E896,"Tipo diferente do da categoria",IF(YEAR($A896)&lt;&gt;AnoPlanilha,"Fora do ano da planilha","OK")))))))))))</f>
        <v/>
      </c>
      <c r="H896" s="25">
        <f>IF(COUNTA($A896:$F896)=0,"",COUNTA($A896:$F896))</f>
        <v/>
      </c>
    </row>
    <row r="897">
      <c r="A897" s="24" t="n"/>
      <c r="B897" s="18" t="n"/>
      <c r="C897" s="18" t="n"/>
      <c r="D897" s="18" t="n"/>
      <c r="E897" s="19" t="n"/>
      <c r="F897" s="14" t="n"/>
      <c r="G897" s="20">
        <f>IF(COUNTA($A897:$F897)=0,"",IF($A897="","Falta a data",IF(NOT(ISNUMBER($A897)),"Data inválida: use 25/10/2026",IF($F897="","Falta o valor",IF(NOT(ISNUMBER($F897)),"Valor inválido: só números",IF($F897&lt;0,"Valor negativo: lance sem sinal e escolha o tipo",IF($E897="","Falta o tipo",IF($C897="","Sem categoria",IF(ISNA(MATCH($C897,'Configuração'!$B$12:$B$41,0)),"Categoria fora da lista",IF(INDEX('Configuração'!$C$12:$C$41,MATCH($C897,'Configuração'!$B$12:$B$41,0))&lt;&gt;$E897,"Tipo diferente do da categoria",IF(YEAR($A897)&lt;&gt;AnoPlanilha,"Fora do ano da planilha","OK")))))))))))</f>
        <v/>
      </c>
      <c r="H897" s="25">
        <f>IF(COUNTA($A897:$F897)=0,"",COUNTA($A897:$F897))</f>
        <v/>
      </c>
    </row>
    <row r="898">
      <c r="A898" s="24" t="n"/>
      <c r="B898" s="18" t="n"/>
      <c r="C898" s="18" t="n"/>
      <c r="D898" s="18" t="n"/>
      <c r="E898" s="19" t="n"/>
      <c r="F898" s="14" t="n"/>
      <c r="G898" s="20">
        <f>IF(COUNTA($A898:$F898)=0,"",IF($A898="","Falta a data",IF(NOT(ISNUMBER($A898)),"Data inválida: use 25/10/2026",IF($F898="","Falta o valor",IF(NOT(ISNUMBER($F898)),"Valor inválido: só números",IF($F898&lt;0,"Valor negativo: lance sem sinal e escolha o tipo",IF($E898="","Falta o tipo",IF($C898="","Sem categoria",IF(ISNA(MATCH($C898,'Configuração'!$B$12:$B$41,0)),"Categoria fora da lista",IF(INDEX('Configuração'!$C$12:$C$41,MATCH($C898,'Configuração'!$B$12:$B$41,0))&lt;&gt;$E898,"Tipo diferente do da categoria",IF(YEAR($A898)&lt;&gt;AnoPlanilha,"Fora do ano da planilha","OK")))))))))))</f>
        <v/>
      </c>
      <c r="H898" s="25">
        <f>IF(COUNTA($A898:$F898)=0,"",COUNTA($A898:$F898))</f>
        <v/>
      </c>
    </row>
    <row r="899">
      <c r="A899" s="24" t="n"/>
      <c r="B899" s="18" t="n"/>
      <c r="C899" s="18" t="n"/>
      <c r="D899" s="18" t="n"/>
      <c r="E899" s="19" t="n"/>
      <c r="F899" s="14" t="n"/>
      <c r="G899" s="20">
        <f>IF(COUNTA($A899:$F899)=0,"",IF($A899="","Falta a data",IF(NOT(ISNUMBER($A899)),"Data inválida: use 25/10/2026",IF($F899="","Falta o valor",IF(NOT(ISNUMBER($F899)),"Valor inválido: só números",IF($F899&lt;0,"Valor negativo: lance sem sinal e escolha o tipo",IF($E899="","Falta o tipo",IF($C899="","Sem categoria",IF(ISNA(MATCH($C899,'Configuração'!$B$12:$B$41,0)),"Categoria fora da lista",IF(INDEX('Configuração'!$C$12:$C$41,MATCH($C899,'Configuração'!$B$12:$B$41,0))&lt;&gt;$E899,"Tipo diferente do da categoria",IF(YEAR($A899)&lt;&gt;AnoPlanilha,"Fora do ano da planilha","OK")))))))))))</f>
        <v/>
      </c>
      <c r="H899" s="25">
        <f>IF(COUNTA($A899:$F899)=0,"",COUNTA($A899:$F899))</f>
        <v/>
      </c>
    </row>
    <row r="900">
      <c r="A900" s="24" t="n"/>
      <c r="B900" s="18" t="n"/>
      <c r="C900" s="18" t="n"/>
      <c r="D900" s="18" t="n"/>
      <c r="E900" s="19" t="n"/>
      <c r="F900" s="14" t="n"/>
      <c r="G900" s="20">
        <f>IF(COUNTA($A900:$F900)=0,"",IF($A900="","Falta a data",IF(NOT(ISNUMBER($A900)),"Data inválida: use 25/10/2026",IF($F900="","Falta o valor",IF(NOT(ISNUMBER($F900)),"Valor inválido: só números",IF($F900&lt;0,"Valor negativo: lance sem sinal e escolha o tipo",IF($E900="","Falta o tipo",IF($C900="","Sem categoria",IF(ISNA(MATCH($C900,'Configuração'!$B$12:$B$41,0)),"Categoria fora da lista",IF(INDEX('Configuração'!$C$12:$C$41,MATCH($C900,'Configuração'!$B$12:$B$41,0))&lt;&gt;$E900,"Tipo diferente do da categoria",IF(YEAR($A900)&lt;&gt;AnoPlanilha,"Fora do ano da planilha","OK")))))))))))</f>
        <v/>
      </c>
      <c r="H900" s="25">
        <f>IF(COUNTA($A900:$F900)=0,"",COUNTA($A900:$F900))</f>
        <v/>
      </c>
    </row>
    <row r="901">
      <c r="A901" s="24" t="n"/>
      <c r="B901" s="18" t="n"/>
      <c r="C901" s="18" t="n"/>
      <c r="D901" s="18" t="n"/>
      <c r="E901" s="19" t="n"/>
      <c r="F901" s="14" t="n"/>
      <c r="G901" s="20">
        <f>IF(COUNTA($A901:$F901)=0,"",IF($A901="","Falta a data",IF(NOT(ISNUMBER($A901)),"Data inválida: use 25/10/2026",IF($F901="","Falta o valor",IF(NOT(ISNUMBER($F901)),"Valor inválido: só números",IF($F901&lt;0,"Valor negativo: lance sem sinal e escolha o tipo",IF($E901="","Falta o tipo",IF($C901="","Sem categoria",IF(ISNA(MATCH($C901,'Configuração'!$B$12:$B$41,0)),"Categoria fora da lista",IF(INDEX('Configuração'!$C$12:$C$41,MATCH($C901,'Configuração'!$B$12:$B$41,0))&lt;&gt;$E901,"Tipo diferente do da categoria",IF(YEAR($A901)&lt;&gt;AnoPlanilha,"Fora do ano da planilha","OK")))))))))))</f>
        <v/>
      </c>
      <c r="H901" s="25">
        <f>IF(COUNTA($A901:$F901)=0,"",COUNTA($A901:$F901))</f>
        <v/>
      </c>
    </row>
    <row r="902">
      <c r="A902" s="24" t="n"/>
      <c r="B902" s="18" t="n"/>
      <c r="C902" s="18" t="n"/>
      <c r="D902" s="18" t="n"/>
      <c r="E902" s="19" t="n"/>
      <c r="F902" s="14" t="n"/>
      <c r="G902" s="20">
        <f>IF(COUNTA($A902:$F902)=0,"",IF($A902="","Falta a data",IF(NOT(ISNUMBER($A902)),"Data inválida: use 25/10/2026",IF($F902="","Falta o valor",IF(NOT(ISNUMBER($F902)),"Valor inválido: só números",IF($F902&lt;0,"Valor negativo: lance sem sinal e escolha o tipo",IF($E902="","Falta o tipo",IF($C902="","Sem categoria",IF(ISNA(MATCH($C902,'Configuração'!$B$12:$B$41,0)),"Categoria fora da lista",IF(INDEX('Configuração'!$C$12:$C$41,MATCH($C902,'Configuração'!$B$12:$B$41,0))&lt;&gt;$E902,"Tipo diferente do da categoria",IF(YEAR($A902)&lt;&gt;AnoPlanilha,"Fora do ano da planilha","OK")))))))))))</f>
        <v/>
      </c>
      <c r="H902" s="25">
        <f>IF(COUNTA($A902:$F902)=0,"",COUNTA($A902:$F902))</f>
        <v/>
      </c>
    </row>
    <row r="903">
      <c r="A903" s="24" t="n"/>
      <c r="B903" s="18" t="n"/>
      <c r="C903" s="18" t="n"/>
      <c r="D903" s="18" t="n"/>
      <c r="E903" s="19" t="n"/>
      <c r="F903" s="14" t="n"/>
      <c r="G903" s="20">
        <f>IF(COUNTA($A903:$F903)=0,"",IF($A903="","Falta a data",IF(NOT(ISNUMBER($A903)),"Data inválida: use 25/10/2026",IF($F903="","Falta o valor",IF(NOT(ISNUMBER($F903)),"Valor inválido: só números",IF($F903&lt;0,"Valor negativo: lance sem sinal e escolha o tipo",IF($E903="","Falta o tipo",IF($C903="","Sem categoria",IF(ISNA(MATCH($C903,'Configuração'!$B$12:$B$41,0)),"Categoria fora da lista",IF(INDEX('Configuração'!$C$12:$C$41,MATCH($C903,'Configuração'!$B$12:$B$41,0))&lt;&gt;$E903,"Tipo diferente do da categoria",IF(YEAR($A903)&lt;&gt;AnoPlanilha,"Fora do ano da planilha","OK")))))))))))</f>
        <v/>
      </c>
      <c r="H903" s="25">
        <f>IF(COUNTA($A903:$F903)=0,"",COUNTA($A903:$F903))</f>
        <v/>
      </c>
    </row>
    <row r="904">
      <c r="A904" s="24" t="n"/>
      <c r="B904" s="18" t="n"/>
      <c r="C904" s="18" t="n"/>
      <c r="D904" s="18" t="n"/>
      <c r="E904" s="19" t="n"/>
      <c r="F904" s="14" t="n"/>
      <c r="G904" s="20">
        <f>IF(COUNTA($A904:$F904)=0,"",IF($A904="","Falta a data",IF(NOT(ISNUMBER($A904)),"Data inválida: use 25/10/2026",IF($F904="","Falta o valor",IF(NOT(ISNUMBER($F904)),"Valor inválido: só números",IF($F904&lt;0,"Valor negativo: lance sem sinal e escolha o tipo",IF($E904="","Falta o tipo",IF($C904="","Sem categoria",IF(ISNA(MATCH($C904,'Configuração'!$B$12:$B$41,0)),"Categoria fora da lista",IF(INDEX('Configuração'!$C$12:$C$41,MATCH($C904,'Configuração'!$B$12:$B$41,0))&lt;&gt;$E904,"Tipo diferente do da categoria",IF(YEAR($A904)&lt;&gt;AnoPlanilha,"Fora do ano da planilha","OK")))))))))))</f>
        <v/>
      </c>
      <c r="H904" s="25">
        <f>IF(COUNTA($A904:$F904)=0,"",COUNTA($A904:$F904))</f>
        <v/>
      </c>
    </row>
    <row r="905">
      <c r="A905" s="24" t="n"/>
      <c r="B905" s="18" t="n"/>
      <c r="C905" s="18" t="n"/>
      <c r="D905" s="18" t="n"/>
      <c r="E905" s="19" t="n"/>
      <c r="F905" s="14" t="n"/>
      <c r="G905" s="20">
        <f>IF(COUNTA($A905:$F905)=0,"",IF($A905="","Falta a data",IF(NOT(ISNUMBER($A905)),"Data inválida: use 25/10/2026",IF($F905="","Falta o valor",IF(NOT(ISNUMBER($F905)),"Valor inválido: só números",IF($F905&lt;0,"Valor negativo: lance sem sinal e escolha o tipo",IF($E905="","Falta o tipo",IF($C905="","Sem categoria",IF(ISNA(MATCH($C905,'Configuração'!$B$12:$B$41,0)),"Categoria fora da lista",IF(INDEX('Configuração'!$C$12:$C$41,MATCH($C905,'Configuração'!$B$12:$B$41,0))&lt;&gt;$E905,"Tipo diferente do da categoria",IF(YEAR($A905)&lt;&gt;AnoPlanilha,"Fora do ano da planilha","OK")))))))))))</f>
        <v/>
      </c>
      <c r="H905" s="25">
        <f>IF(COUNTA($A905:$F905)=0,"",COUNTA($A905:$F905))</f>
        <v/>
      </c>
    </row>
    <row r="906">
      <c r="A906" s="24" t="n"/>
      <c r="B906" s="18" t="n"/>
      <c r="C906" s="18" t="n"/>
      <c r="D906" s="18" t="n"/>
      <c r="E906" s="19" t="n"/>
      <c r="F906" s="14" t="n"/>
      <c r="G906" s="20">
        <f>IF(COUNTA($A906:$F906)=0,"",IF($A906="","Falta a data",IF(NOT(ISNUMBER($A906)),"Data inválida: use 25/10/2026",IF($F906="","Falta o valor",IF(NOT(ISNUMBER($F906)),"Valor inválido: só números",IF($F906&lt;0,"Valor negativo: lance sem sinal e escolha o tipo",IF($E906="","Falta o tipo",IF($C906="","Sem categoria",IF(ISNA(MATCH($C906,'Configuração'!$B$12:$B$41,0)),"Categoria fora da lista",IF(INDEX('Configuração'!$C$12:$C$41,MATCH($C906,'Configuração'!$B$12:$B$41,0))&lt;&gt;$E906,"Tipo diferente do da categoria",IF(YEAR($A906)&lt;&gt;AnoPlanilha,"Fora do ano da planilha","OK")))))))))))</f>
        <v/>
      </c>
      <c r="H906" s="25">
        <f>IF(COUNTA($A906:$F906)=0,"",COUNTA($A906:$F906))</f>
        <v/>
      </c>
    </row>
    <row r="907">
      <c r="A907" s="24" t="n"/>
      <c r="B907" s="18" t="n"/>
      <c r="C907" s="18" t="n"/>
      <c r="D907" s="18" t="n"/>
      <c r="E907" s="19" t="n"/>
      <c r="F907" s="14" t="n"/>
      <c r="G907" s="20">
        <f>IF(COUNTA($A907:$F907)=0,"",IF($A907="","Falta a data",IF(NOT(ISNUMBER($A907)),"Data inválida: use 25/10/2026",IF($F907="","Falta o valor",IF(NOT(ISNUMBER($F907)),"Valor inválido: só números",IF($F907&lt;0,"Valor negativo: lance sem sinal e escolha o tipo",IF($E907="","Falta o tipo",IF($C907="","Sem categoria",IF(ISNA(MATCH($C907,'Configuração'!$B$12:$B$41,0)),"Categoria fora da lista",IF(INDEX('Configuração'!$C$12:$C$41,MATCH($C907,'Configuração'!$B$12:$B$41,0))&lt;&gt;$E907,"Tipo diferente do da categoria",IF(YEAR($A907)&lt;&gt;AnoPlanilha,"Fora do ano da planilha","OK")))))))))))</f>
        <v/>
      </c>
      <c r="H907" s="25">
        <f>IF(COUNTA($A907:$F907)=0,"",COUNTA($A907:$F907))</f>
        <v/>
      </c>
    </row>
    <row r="908">
      <c r="A908" s="24" t="n"/>
      <c r="B908" s="18" t="n"/>
      <c r="C908" s="18" t="n"/>
      <c r="D908" s="18" t="n"/>
      <c r="E908" s="19" t="n"/>
      <c r="F908" s="14" t="n"/>
      <c r="G908" s="20">
        <f>IF(COUNTA($A908:$F908)=0,"",IF($A908="","Falta a data",IF(NOT(ISNUMBER($A908)),"Data inválida: use 25/10/2026",IF($F908="","Falta o valor",IF(NOT(ISNUMBER($F908)),"Valor inválido: só números",IF($F908&lt;0,"Valor negativo: lance sem sinal e escolha o tipo",IF($E908="","Falta o tipo",IF($C908="","Sem categoria",IF(ISNA(MATCH($C908,'Configuração'!$B$12:$B$41,0)),"Categoria fora da lista",IF(INDEX('Configuração'!$C$12:$C$41,MATCH($C908,'Configuração'!$B$12:$B$41,0))&lt;&gt;$E908,"Tipo diferente do da categoria",IF(YEAR($A908)&lt;&gt;AnoPlanilha,"Fora do ano da planilha","OK")))))))))))</f>
        <v/>
      </c>
      <c r="H908" s="25">
        <f>IF(COUNTA($A908:$F908)=0,"",COUNTA($A908:$F908))</f>
        <v/>
      </c>
    </row>
    <row r="909">
      <c r="A909" s="24" t="n"/>
      <c r="B909" s="18" t="n"/>
      <c r="C909" s="18" t="n"/>
      <c r="D909" s="18" t="n"/>
      <c r="E909" s="19" t="n"/>
      <c r="F909" s="14" t="n"/>
      <c r="G909" s="20">
        <f>IF(COUNTA($A909:$F909)=0,"",IF($A909="","Falta a data",IF(NOT(ISNUMBER($A909)),"Data inválida: use 25/10/2026",IF($F909="","Falta o valor",IF(NOT(ISNUMBER($F909)),"Valor inválido: só números",IF($F909&lt;0,"Valor negativo: lance sem sinal e escolha o tipo",IF($E909="","Falta o tipo",IF($C909="","Sem categoria",IF(ISNA(MATCH($C909,'Configuração'!$B$12:$B$41,0)),"Categoria fora da lista",IF(INDEX('Configuração'!$C$12:$C$41,MATCH($C909,'Configuração'!$B$12:$B$41,0))&lt;&gt;$E909,"Tipo diferente do da categoria",IF(YEAR($A909)&lt;&gt;AnoPlanilha,"Fora do ano da planilha","OK")))))))))))</f>
        <v/>
      </c>
      <c r="H909" s="25">
        <f>IF(COUNTA($A909:$F909)=0,"",COUNTA($A909:$F909))</f>
        <v/>
      </c>
    </row>
    <row r="910">
      <c r="A910" s="24" t="n"/>
      <c r="B910" s="18" t="n"/>
      <c r="C910" s="18" t="n"/>
      <c r="D910" s="18" t="n"/>
      <c r="E910" s="19" t="n"/>
      <c r="F910" s="14" t="n"/>
      <c r="G910" s="20">
        <f>IF(COUNTA($A910:$F910)=0,"",IF($A910="","Falta a data",IF(NOT(ISNUMBER($A910)),"Data inválida: use 25/10/2026",IF($F910="","Falta o valor",IF(NOT(ISNUMBER($F910)),"Valor inválido: só números",IF($F910&lt;0,"Valor negativo: lance sem sinal e escolha o tipo",IF($E910="","Falta o tipo",IF($C910="","Sem categoria",IF(ISNA(MATCH($C910,'Configuração'!$B$12:$B$41,0)),"Categoria fora da lista",IF(INDEX('Configuração'!$C$12:$C$41,MATCH($C910,'Configuração'!$B$12:$B$41,0))&lt;&gt;$E910,"Tipo diferente do da categoria",IF(YEAR($A910)&lt;&gt;AnoPlanilha,"Fora do ano da planilha","OK")))))))))))</f>
        <v/>
      </c>
      <c r="H910" s="25">
        <f>IF(COUNTA($A910:$F910)=0,"",COUNTA($A910:$F910))</f>
        <v/>
      </c>
    </row>
    <row r="911">
      <c r="A911" s="24" t="n"/>
      <c r="B911" s="18" t="n"/>
      <c r="C911" s="18" t="n"/>
      <c r="D911" s="18" t="n"/>
      <c r="E911" s="19" t="n"/>
      <c r="F911" s="14" t="n"/>
      <c r="G911" s="20">
        <f>IF(COUNTA($A911:$F911)=0,"",IF($A911="","Falta a data",IF(NOT(ISNUMBER($A911)),"Data inválida: use 25/10/2026",IF($F911="","Falta o valor",IF(NOT(ISNUMBER($F911)),"Valor inválido: só números",IF($F911&lt;0,"Valor negativo: lance sem sinal e escolha o tipo",IF($E911="","Falta o tipo",IF($C911="","Sem categoria",IF(ISNA(MATCH($C911,'Configuração'!$B$12:$B$41,0)),"Categoria fora da lista",IF(INDEX('Configuração'!$C$12:$C$41,MATCH($C911,'Configuração'!$B$12:$B$41,0))&lt;&gt;$E911,"Tipo diferente do da categoria",IF(YEAR($A911)&lt;&gt;AnoPlanilha,"Fora do ano da planilha","OK")))))))))))</f>
        <v/>
      </c>
      <c r="H911" s="25">
        <f>IF(COUNTA($A911:$F911)=0,"",COUNTA($A911:$F911))</f>
        <v/>
      </c>
    </row>
    <row r="912">
      <c r="A912" s="24" t="n"/>
      <c r="B912" s="18" t="n"/>
      <c r="C912" s="18" t="n"/>
      <c r="D912" s="18" t="n"/>
      <c r="E912" s="19" t="n"/>
      <c r="F912" s="14" t="n"/>
      <c r="G912" s="20">
        <f>IF(COUNTA($A912:$F912)=0,"",IF($A912="","Falta a data",IF(NOT(ISNUMBER($A912)),"Data inválida: use 25/10/2026",IF($F912="","Falta o valor",IF(NOT(ISNUMBER($F912)),"Valor inválido: só números",IF($F912&lt;0,"Valor negativo: lance sem sinal e escolha o tipo",IF($E912="","Falta o tipo",IF($C912="","Sem categoria",IF(ISNA(MATCH($C912,'Configuração'!$B$12:$B$41,0)),"Categoria fora da lista",IF(INDEX('Configuração'!$C$12:$C$41,MATCH($C912,'Configuração'!$B$12:$B$41,0))&lt;&gt;$E912,"Tipo diferente do da categoria",IF(YEAR($A912)&lt;&gt;AnoPlanilha,"Fora do ano da planilha","OK")))))))))))</f>
        <v/>
      </c>
      <c r="H912" s="25">
        <f>IF(COUNTA($A912:$F912)=0,"",COUNTA($A912:$F912))</f>
        <v/>
      </c>
    </row>
    <row r="913">
      <c r="A913" s="24" t="n"/>
      <c r="B913" s="18" t="n"/>
      <c r="C913" s="18" t="n"/>
      <c r="D913" s="18" t="n"/>
      <c r="E913" s="19" t="n"/>
      <c r="F913" s="14" t="n"/>
      <c r="G913" s="20">
        <f>IF(COUNTA($A913:$F913)=0,"",IF($A913="","Falta a data",IF(NOT(ISNUMBER($A913)),"Data inválida: use 25/10/2026",IF($F913="","Falta o valor",IF(NOT(ISNUMBER($F913)),"Valor inválido: só números",IF($F913&lt;0,"Valor negativo: lance sem sinal e escolha o tipo",IF($E913="","Falta o tipo",IF($C913="","Sem categoria",IF(ISNA(MATCH($C913,'Configuração'!$B$12:$B$41,0)),"Categoria fora da lista",IF(INDEX('Configuração'!$C$12:$C$41,MATCH($C913,'Configuração'!$B$12:$B$41,0))&lt;&gt;$E913,"Tipo diferente do da categoria",IF(YEAR($A913)&lt;&gt;AnoPlanilha,"Fora do ano da planilha","OK")))))))))))</f>
        <v/>
      </c>
      <c r="H913" s="25">
        <f>IF(COUNTA($A913:$F913)=0,"",COUNTA($A913:$F913))</f>
        <v/>
      </c>
    </row>
    <row r="914">
      <c r="A914" s="24" t="n"/>
      <c r="B914" s="18" t="n"/>
      <c r="C914" s="18" t="n"/>
      <c r="D914" s="18" t="n"/>
      <c r="E914" s="19" t="n"/>
      <c r="F914" s="14" t="n"/>
      <c r="G914" s="20">
        <f>IF(COUNTA($A914:$F914)=0,"",IF($A914="","Falta a data",IF(NOT(ISNUMBER($A914)),"Data inválida: use 25/10/2026",IF($F914="","Falta o valor",IF(NOT(ISNUMBER($F914)),"Valor inválido: só números",IF($F914&lt;0,"Valor negativo: lance sem sinal e escolha o tipo",IF($E914="","Falta o tipo",IF($C914="","Sem categoria",IF(ISNA(MATCH($C914,'Configuração'!$B$12:$B$41,0)),"Categoria fora da lista",IF(INDEX('Configuração'!$C$12:$C$41,MATCH($C914,'Configuração'!$B$12:$B$41,0))&lt;&gt;$E914,"Tipo diferente do da categoria",IF(YEAR($A914)&lt;&gt;AnoPlanilha,"Fora do ano da planilha","OK")))))))))))</f>
        <v/>
      </c>
      <c r="H914" s="25">
        <f>IF(COUNTA($A914:$F914)=0,"",COUNTA($A914:$F914))</f>
        <v/>
      </c>
    </row>
    <row r="915">
      <c r="A915" s="24" t="n"/>
      <c r="B915" s="18" t="n"/>
      <c r="C915" s="18" t="n"/>
      <c r="D915" s="18" t="n"/>
      <c r="E915" s="19" t="n"/>
      <c r="F915" s="14" t="n"/>
      <c r="G915" s="20">
        <f>IF(COUNTA($A915:$F915)=0,"",IF($A915="","Falta a data",IF(NOT(ISNUMBER($A915)),"Data inválida: use 25/10/2026",IF($F915="","Falta o valor",IF(NOT(ISNUMBER($F915)),"Valor inválido: só números",IF($F915&lt;0,"Valor negativo: lance sem sinal e escolha o tipo",IF($E915="","Falta o tipo",IF($C915="","Sem categoria",IF(ISNA(MATCH($C915,'Configuração'!$B$12:$B$41,0)),"Categoria fora da lista",IF(INDEX('Configuração'!$C$12:$C$41,MATCH($C915,'Configuração'!$B$12:$B$41,0))&lt;&gt;$E915,"Tipo diferente do da categoria",IF(YEAR($A915)&lt;&gt;AnoPlanilha,"Fora do ano da planilha","OK")))))))))))</f>
        <v/>
      </c>
      <c r="H915" s="25">
        <f>IF(COUNTA($A915:$F915)=0,"",COUNTA($A915:$F915))</f>
        <v/>
      </c>
    </row>
    <row r="916">
      <c r="A916" s="24" t="n"/>
      <c r="B916" s="18" t="n"/>
      <c r="C916" s="18" t="n"/>
      <c r="D916" s="18" t="n"/>
      <c r="E916" s="19" t="n"/>
      <c r="F916" s="14" t="n"/>
      <c r="G916" s="20">
        <f>IF(COUNTA($A916:$F916)=0,"",IF($A916="","Falta a data",IF(NOT(ISNUMBER($A916)),"Data inválida: use 25/10/2026",IF($F916="","Falta o valor",IF(NOT(ISNUMBER($F916)),"Valor inválido: só números",IF($F916&lt;0,"Valor negativo: lance sem sinal e escolha o tipo",IF($E916="","Falta o tipo",IF($C916="","Sem categoria",IF(ISNA(MATCH($C916,'Configuração'!$B$12:$B$41,0)),"Categoria fora da lista",IF(INDEX('Configuração'!$C$12:$C$41,MATCH($C916,'Configuração'!$B$12:$B$41,0))&lt;&gt;$E916,"Tipo diferente do da categoria",IF(YEAR($A916)&lt;&gt;AnoPlanilha,"Fora do ano da planilha","OK")))))))))))</f>
        <v/>
      </c>
      <c r="H916" s="25">
        <f>IF(COUNTA($A916:$F916)=0,"",COUNTA($A916:$F916))</f>
        <v/>
      </c>
    </row>
    <row r="917">
      <c r="A917" s="24" t="n"/>
      <c r="B917" s="18" t="n"/>
      <c r="C917" s="18" t="n"/>
      <c r="D917" s="18" t="n"/>
      <c r="E917" s="19" t="n"/>
      <c r="F917" s="14" t="n"/>
      <c r="G917" s="20">
        <f>IF(COUNTA($A917:$F917)=0,"",IF($A917="","Falta a data",IF(NOT(ISNUMBER($A917)),"Data inválida: use 25/10/2026",IF($F917="","Falta o valor",IF(NOT(ISNUMBER($F917)),"Valor inválido: só números",IF($F917&lt;0,"Valor negativo: lance sem sinal e escolha o tipo",IF($E917="","Falta o tipo",IF($C917="","Sem categoria",IF(ISNA(MATCH($C917,'Configuração'!$B$12:$B$41,0)),"Categoria fora da lista",IF(INDEX('Configuração'!$C$12:$C$41,MATCH($C917,'Configuração'!$B$12:$B$41,0))&lt;&gt;$E917,"Tipo diferente do da categoria",IF(YEAR($A917)&lt;&gt;AnoPlanilha,"Fora do ano da planilha","OK")))))))))))</f>
        <v/>
      </c>
      <c r="H917" s="25">
        <f>IF(COUNTA($A917:$F917)=0,"",COUNTA($A917:$F917))</f>
        <v/>
      </c>
    </row>
    <row r="918">
      <c r="A918" s="24" t="n"/>
      <c r="B918" s="18" t="n"/>
      <c r="C918" s="18" t="n"/>
      <c r="D918" s="18" t="n"/>
      <c r="E918" s="19" t="n"/>
      <c r="F918" s="14" t="n"/>
      <c r="G918" s="20">
        <f>IF(COUNTA($A918:$F918)=0,"",IF($A918="","Falta a data",IF(NOT(ISNUMBER($A918)),"Data inválida: use 25/10/2026",IF($F918="","Falta o valor",IF(NOT(ISNUMBER($F918)),"Valor inválido: só números",IF($F918&lt;0,"Valor negativo: lance sem sinal e escolha o tipo",IF($E918="","Falta o tipo",IF($C918="","Sem categoria",IF(ISNA(MATCH($C918,'Configuração'!$B$12:$B$41,0)),"Categoria fora da lista",IF(INDEX('Configuração'!$C$12:$C$41,MATCH($C918,'Configuração'!$B$12:$B$41,0))&lt;&gt;$E918,"Tipo diferente do da categoria",IF(YEAR($A918)&lt;&gt;AnoPlanilha,"Fora do ano da planilha","OK")))))))))))</f>
        <v/>
      </c>
      <c r="H918" s="25">
        <f>IF(COUNTA($A918:$F918)=0,"",COUNTA($A918:$F918))</f>
        <v/>
      </c>
    </row>
    <row r="919">
      <c r="A919" s="24" t="n"/>
      <c r="B919" s="18" t="n"/>
      <c r="C919" s="18" t="n"/>
      <c r="D919" s="18" t="n"/>
      <c r="E919" s="19" t="n"/>
      <c r="F919" s="14" t="n"/>
      <c r="G919" s="20">
        <f>IF(COUNTA($A919:$F919)=0,"",IF($A919="","Falta a data",IF(NOT(ISNUMBER($A919)),"Data inválida: use 25/10/2026",IF($F919="","Falta o valor",IF(NOT(ISNUMBER($F919)),"Valor inválido: só números",IF($F919&lt;0,"Valor negativo: lance sem sinal e escolha o tipo",IF($E919="","Falta o tipo",IF($C919="","Sem categoria",IF(ISNA(MATCH($C919,'Configuração'!$B$12:$B$41,0)),"Categoria fora da lista",IF(INDEX('Configuração'!$C$12:$C$41,MATCH($C919,'Configuração'!$B$12:$B$41,0))&lt;&gt;$E919,"Tipo diferente do da categoria",IF(YEAR($A919)&lt;&gt;AnoPlanilha,"Fora do ano da planilha","OK")))))))))))</f>
        <v/>
      </c>
      <c r="H919" s="25">
        <f>IF(COUNTA($A919:$F919)=0,"",COUNTA($A919:$F919))</f>
        <v/>
      </c>
    </row>
    <row r="920">
      <c r="A920" s="24" t="n"/>
      <c r="B920" s="18" t="n"/>
      <c r="C920" s="18" t="n"/>
      <c r="D920" s="18" t="n"/>
      <c r="E920" s="19" t="n"/>
      <c r="F920" s="14" t="n"/>
      <c r="G920" s="20">
        <f>IF(COUNTA($A920:$F920)=0,"",IF($A920="","Falta a data",IF(NOT(ISNUMBER($A920)),"Data inválida: use 25/10/2026",IF($F920="","Falta o valor",IF(NOT(ISNUMBER($F920)),"Valor inválido: só números",IF($F920&lt;0,"Valor negativo: lance sem sinal e escolha o tipo",IF($E920="","Falta o tipo",IF($C920="","Sem categoria",IF(ISNA(MATCH($C920,'Configuração'!$B$12:$B$41,0)),"Categoria fora da lista",IF(INDEX('Configuração'!$C$12:$C$41,MATCH($C920,'Configuração'!$B$12:$B$41,0))&lt;&gt;$E920,"Tipo diferente do da categoria",IF(YEAR($A920)&lt;&gt;AnoPlanilha,"Fora do ano da planilha","OK")))))))))))</f>
        <v/>
      </c>
      <c r="H920" s="25">
        <f>IF(COUNTA($A920:$F920)=0,"",COUNTA($A920:$F920))</f>
        <v/>
      </c>
    </row>
    <row r="921">
      <c r="A921" s="24" t="n"/>
      <c r="B921" s="18" t="n"/>
      <c r="C921" s="18" t="n"/>
      <c r="D921" s="18" t="n"/>
      <c r="E921" s="19" t="n"/>
      <c r="F921" s="14" t="n"/>
      <c r="G921" s="20">
        <f>IF(COUNTA($A921:$F921)=0,"",IF($A921="","Falta a data",IF(NOT(ISNUMBER($A921)),"Data inválida: use 25/10/2026",IF($F921="","Falta o valor",IF(NOT(ISNUMBER($F921)),"Valor inválido: só números",IF($F921&lt;0,"Valor negativo: lance sem sinal e escolha o tipo",IF($E921="","Falta o tipo",IF($C921="","Sem categoria",IF(ISNA(MATCH($C921,'Configuração'!$B$12:$B$41,0)),"Categoria fora da lista",IF(INDEX('Configuração'!$C$12:$C$41,MATCH($C921,'Configuração'!$B$12:$B$41,0))&lt;&gt;$E921,"Tipo diferente do da categoria",IF(YEAR($A921)&lt;&gt;AnoPlanilha,"Fora do ano da planilha","OK")))))))))))</f>
        <v/>
      </c>
      <c r="H921" s="25">
        <f>IF(COUNTA($A921:$F921)=0,"",COUNTA($A921:$F921))</f>
        <v/>
      </c>
    </row>
    <row r="922">
      <c r="A922" s="24" t="n"/>
      <c r="B922" s="18" t="n"/>
      <c r="C922" s="18" t="n"/>
      <c r="D922" s="18" t="n"/>
      <c r="E922" s="19" t="n"/>
      <c r="F922" s="14" t="n"/>
      <c r="G922" s="20">
        <f>IF(COUNTA($A922:$F922)=0,"",IF($A922="","Falta a data",IF(NOT(ISNUMBER($A922)),"Data inválida: use 25/10/2026",IF($F922="","Falta o valor",IF(NOT(ISNUMBER($F922)),"Valor inválido: só números",IF($F922&lt;0,"Valor negativo: lance sem sinal e escolha o tipo",IF($E922="","Falta o tipo",IF($C922="","Sem categoria",IF(ISNA(MATCH($C922,'Configuração'!$B$12:$B$41,0)),"Categoria fora da lista",IF(INDEX('Configuração'!$C$12:$C$41,MATCH($C922,'Configuração'!$B$12:$B$41,0))&lt;&gt;$E922,"Tipo diferente do da categoria",IF(YEAR($A922)&lt;&gt;AnoPlanilha,"Fora do ano da planilha","OK")))))))))))</f>
        <v/>
      </c>
      <c r="H922" s="25">
        <f>IF(COUNTA($A922:$F922)=0,"",COUNTA($A922:$F922))</f>
        <v/>
      </c>
    </row>
    <row r="923">
      <c r="A923" s="24" t="n"/>
      <c r="B923" s="18" t="n"/>
      <c r="C923" s="18" t="n"/>
      <c r="D923" s="18" t="n"/>
      <c r="E923" s="19" t="n"/>
      <c r="F923" s="14" t="n"/>
      <c r="G923" s="20">
        <f>IF(COUNTA($A923:$F923)=0,"",IF($A923="","Falta a data",IF(NOT(ISNUMBER($A923)),"Data inválida: use 25/10/2026",IF($F923="","Falta o valor",IF(NOT(ISNUMBER($F923)),"Valor inválido: só números",IF($F923&lt;0,"Valor negativo: lance sem sinal e escolha o tipo",IF($E923="","Falta o tipo",IF($C923="","Sem categoria",IF(ISNA(MATCH($C923,'Configuração'!$B$12:$B$41,0)),"Categoria fora da lista",IF(INDEX('Configuração'!$C$12:$C$41,MATCH($C923,'Configuração'!$B$12:$B$41,0))&lt;&gt;$E923,"Tipo diferente do da categoria",IF(YEAR($A923)&lt;&gt;AnoPlanilha,"Fora do ano da planilha","OK")))))))))))</f>
        <v/>
      </c>
      <c r="H923" s="25">
        <f>IF(COUNTA($A923:$F923)=0,"",COUNTA($A923:$F923))</f>
        <v/>
      </c>
    </row>
    <row r="924">
      <c r="A924" s="24" t="n"/>
      <c r="B924" s="18" t="n"/>
      <c r="C924" s="18" t="n"/>
      <c r="D924" s="18" t="n"/>
      <c r="E924" s="19" t="n"/>
      <c r="F924" s="14" t="n"/>
      <c r="G924" s="20">
        <f>IF(COUNTA($A924:$F924)=0,"",IF($A924="","Falta a data",IF(NOT(ISNUMBER($A924)),"Data inválida: use 25/10/2026",IF($F924="","Falta o valor",IF(NOT(ISNUMBER($F924)),"Valor inválido: só números",IF($F924&lt;0,"Valor negativo: lance sem sinal e escolha o tipo",IF($E924="","Falta o tipo",IF($C924="","Sem categoria",IF(ISNA(MATCH($C924,'Configuração'!$B$12:$B$41,0)),"Categoria fora da lista",IF(INDEX('Configuração'!$C$12:$C$41,MATCH($C924,'Configuração'!$B$12:$B$41,0))&lt;&gt;$E924,"Tipo diferente do da categoria",IF(YEAR($A924)&lt;&gt;AnoPlanilha,"Fora do ano da planilha","OK")))))))))))</f>
        <v/>
      </c>
      <c r="H924" s="25">
        <f>IF(COUNTA($A924:$F924)=0,"",COUNTA($A924:$F924))</f>
        <v/>
      </c>
    </row>
    <row r="925">
      <c r="A925" s="24" t="n"/>
      <c r="B925" s="18" t="n"/>
      <c r="C925" s="18" t="n"/>
      <c r="D925" s="18" t="n"/>
      <c r="E925" s="19" t="n"/>
      <c r="F925" s="14" t="n"/>
      <c r="G925" s="20">
        <f>IF(COUNTA($A925:$F925)=0,"",IF($A925="","Falta a data",IF(NOT(ISNUMBER($A925)),"Data inválida: use 25/10/2026",IF($F925="","Falta o valor",IF(NOT(ISNUMBER($F925)),"Valor inválido: só números",IF($F925&lt;0,"Valor negativo: lance sem sinal e escolha o tipo",IF($E925="","Falta o tipo",IF($C925="","Sem categoria",IF(ISNA(MATCH($C925,'Configuração'!$B$12:$B$41,0)),"Categoria fora da lista",IF(INDEX('Configuração'!$C$12:$C$41,MATCH($C925,'Configuração'!$B$12:$B$41,0))&lt;&gt;$E925,"Tipo diferente do da categoria",IF(YEAR($A925)&lt;&gt;AnoPlanilha,"Fora do ano da planilha","OK")))))))))))</f>
        <v/>
      </c>
      <c r="H925" s="25">
        <f>IF(COUNTA($A925:$F925)=0,"",COUNTA($A925:$F925))</f>
        <v/>
      </c>
    </row>
    <row r="926">
      <c r="A926" s="24" t="n"/>
      <c r="B926" s="18" t="n"/>
      <c r="C926" s="18" t="n"/>
      <c r="D926" s="18" t="n"/>
      <c r="E926" s="19" t="n"/>
      <c r="F926" s="14" t="n"/>
      <c r="G926" s="20">
        <f>IF(COUNTA($A926:$F926)=0,"",IF($A926="","Falta a data",IF(NOT(ISNUMBER($A926)),"Data inválida: use 25/10/2026",IF($F926="","Falta o valor",IF(NOT(ISNUMBER($F926)),"Valor inválido: só números",IF($F926&lt;0,"Valor negativo: lance sem sinal e escolha o tipo",IF($E926="","Falta o tipo",IF($C926="","Sem categoria",IF(ISNA(MATCH($C926,'Configuração'!$B$12:$B$41,0)),"Categoria fora da lista",IF(INDEX('Configuração'!$C$12:$C$41,MATCH($C926,'Configuração'!$B$12:$B$41,0))&lt;&gt;$E926,"Tipo diferente do da categoria",IF(YEAR($A926)&lt;&gt;AnoPlanilha,"Fora do ano da planilha","OK")))))))))))</f>
        <v/>
      </c>
      <c r="H926" s="25">
        <f>IF(COUNTA($A926:$F926)=0,"",COUNTA($A926:$F926))</f>
        <v/>
      </c>
    </row>
    <row r="927">
      <c r="A927" s="24" t="n"/>
      <c r="B927" s="18" t="n"/>
      <c r="C927" s="18" t="n"/>
      <c r="D927" s="18" t="n"/>
      <c r="E927" s="19" t="n"/>
      <c r="F927" s="14" t="n"/>
      <c r="G927" s="20">
        <f>IF(COUNTA($A927:$F927)=0,"",IF($A927="","Falta a data",IF(NOT(ISNUMBER($A927)),"Data inválida: use 25/10/2026",IF($F927="","Falta o valor",IF(NOT(ISNUMBER($F927)),"Valor inválido: só números",IF($F927&lt;0,"Valor negativo: lance sem sinal e escolha o tipo",IF($E927="","Falta o tipo",IF($C927="","Sem categoria",IF(ISNA(MATCH($C927,'Configuração'!$B$12:$B$41,0)),"Categoria fora da lista",IF(INDEX('Configuração'!$C$12:$C$41,MATCH($C927,'Configuração'!$B$12:$B$41,0))&lt;&gt;$E927,"Tipo diferente do da categoria",IF(YEAR($A927)&lt;&gt;AnoPlanilha,"Fora do ano da planilha","OK")))))))))))</f>
        <v/>
      </c>
      <c r="H927" s="25">
        <f>IF(COUNTA($A927:$F927)=0,"",COUNTA($A927:$F927))</f>
        <v/>
      </c>
    </row>
    <row r="928">
      <c r="A928" s="24" t="n"/>
      <c r="B928" s="18" t="n"/>
      <c r="C928" s="18" t="n"/>
      <c r="D928" s="18" t="n"/>
      <c r="E928" s="19" t="n"/>
      <c r="F928" s="14" t="n"/>
      <c r="G928" s="20">
        <f>IF(COUNTA($A928:$F928)=0,"",IF($A928="","Falta a data",IF(NOT(ISNUMBER($A928)),"Data inválida: use 25/10/2026",IF($F928="","Falta o valor",IF(NOT(ISNUMBER($F928)),"Valor inválido: só números",IF($F928&lt;0,"Valor negativo: lance sem sinal e escolha o tipo",IF($E928="","Falta o tipo",IF($C928="","Sem categoria",IF(ISNA(MATCH($C928,'Configuração'!$B$12:$B$41,0)),"Categoria fora da lista",IF(INDEX('Configuração'!$C$12:$C$41,MATCH($C928,'Configuração'!$B$12:$B$41,0))&lt;&gt;$E928,"Tipo diferente do da categoria",IF(YEAR($A928)&lt;&gt;AnoPlanilha,"Fora do ano da planilha","OK")))))))))))</f>
        <v/>
      </c>
      <c r="H928" s="25">
        <f>IF(COUNTA($A928:$F928)=0,"",COUNTA($A928:$F928))</f>
        <v/>
      </c>
    </row>
    <row r="929">
      <c r="A929" s="24" t="n"/>
      <c r="B929" s="18" t="n"/>
      <c r="C929" s="18" t="n"/>
      <c r="D929" s="18" t="n"/>
      <c r="E929" s="19" t="n"/>
      <c r="F929" s="14" t="n"/>
      <c r="G929" s="20">
        <f>IF(COUNTA($A929:$F929)=0,"",IF($A929="","Falta a data",IF(NOT(ISNUMBER($A929)),"Data inválida: use 25/10/2026",IF($F929="","Falta o valor",IF(NOT(ISNUMBER($F929)),"Valor inválido: só números",IF($F929&lt;0,"Valor negativo: lance sem sinal e escolha o tipo",IF($E929="","Falta o tipo",IF($C929="","Sem categoria",IF(ISNA(MATCH($C929,'Configuração'!$B$12:$B$41,0)),"Categoria fora da lista",IF(INDEX('Configuração'!$C$12:$C$41,MATCH($C929,'Configuração'!$B$12:$B$41,0))&lt;&gt;$E929,"Tipo diferente do da categoria",IF(YEAR($A929)&lt;&gt;AnoPlanilha,"Fora do ano da planilha","OK")))))))))))</f>
        <v/>
      </c>
      <c r="H929" s="25">
        <f>IF(COUNTA($A929:$F929)=0,"",COUNTA($A929:$F929))</f>
        <v/>
      </c>
    </row>
    <row r="930">
      <c r="A930" s="24" t="n"/>
      <c r="B930" s="18" t="n"/>
      <c r="C930" s="18" t="n"/>
      <c r="D930" s="18" t="n"/>
      <c r="E930" s="19" t="n"/>
      <c r="F930" s="14" t="n"/>
      <c r="G930" s="20">
        <f>IF(COUNTA($A930:$F930)=0,"",IF($A930="","Falta a data",IF(NOT(ISNUMBER($A930)),"Data inválida: use 25/10/2026",IF($F930="","Falta o valor",IF(NOT(ISNUMBER($F930)),"Valor inválido: só números",IF($F930&lt;0,"Valor negativo: lance sem sinal e escolha o tipo",IF($E930="","Falta o tipo",IF($C930="","Sem categoria",IF(ISNA(MATCH($C930,'Configuração'!$B$12:$B$41,0)),"Categoria fora da lista",IF(INDEX('Configuração'!$C$12:$C$41,MATCH($C930,'Configuração'!$B$12:$B$41,0))&lt;&gt;$E930,"Tipo diferente do da categoria",IF(YEAR($A930)&lt;&gt;AnoPlanilha,"Fora do ano da planilha","OK")))))))))))</f>
        <v/>
      </c>
      <c r="H930" s="25">
        <f>IF(COUNTA($A930:$F930)=0,"",COUNTA($A930:$F930))</f>
        <v/>
      </c>
    </row>
    <row r="931">
      <c r="A931" s="24" t="n"/>
      <c r="B931" s="18" t="n"/>
      <c r="C931" s="18" t="n"/>
      <c r="D931" s="18" t="n"/>
      <c r="E931" s="19" t="n"/>
      <c r="F931" s="14" t="n"/>
      <c r="G931" s="20">
        <f>IF(COUNTA($A931:$F931)=0,"",IF($A931="","Falta a data",IF(NOT(ISNUMBER($A931)),"Data inválida: use 25/10/2026",IF($F931="","Falta o valor",IF(NOT(ISNUMBER($F931)),"Valor inválido: só números",IF($F931&lt;0,"Valor negativo: lance sem sinal e escolha o tipo",IF($E931="","Falta o tipo",IF($C931="","Sem categoria",IF(ISNA(MATCH($C931,'Configuração'!$B$12:$B$41,0)),"Categoria fora da lista",IF(INDEX('Configuração'!$C$12:$C$41,MATCH($C931,'Configuração'!$B$12:$B$41,0))&lt;&gt;$E931,"Tipo diferente do da categoria",IF(YEAR($A931)&lt;&gt;AnoPlanilha,"Fora do ano da planilha","OK")))))))))))</f>
        <v/>
      </c>
      <c r="H931" s="25">
        <f>IF(COUNTA($A931:$F931)=0,"",COUNTA($A931:$F931))</f>
        <v/>
      </c>
    </row>
    <row r="932">
      <c r="A932" s="24" t="n"/>
      <c r="B932" s="18" t="n"/>
      <c r="C932" s="18" t="n"/>
      <c r="D932" s="18" t="n"/>
      <c r="E932" s="19" t="n"/>
      <c r="F932" s="14" t="n"/>
      <c r="G932" s="20">
        <f>IF(COUNTA($A932:$F932)=0,"",IF($A932="","Falta a data",IF(NOT(ISNUMBER($A932)),"Data inválida: use 25/10/2026",IF($F932="","Falta o valor",IF(NOT(ISNUMBER($F932)),"Valor inválido: só números",IF($F932&lt;0,"Valor negativo: lance sem sinal e escolha o tipo",IF($E932="","Falta o tipo",IF($C932="","Sem categoria",IF(ISNA(MATCH($C932,'Configuração'!$B$12:$B$41,0)),"Categoria fora da lista",IF(INDEX('Configuração'!$C$12:$C$41,MATCH($C932,'Configuração'!$B$12:$B$41,0))&lt;&gt;$E932,"Tipo diferente do da categoria",IF(YEAR($A932)&lt;&gt;AnoPlanilha,"Fora do ano da planilha","OK")))))))))))</f>
        <v/>
      </c>
      <c r="H932" s="25">
        <f>IF(COUNTA($A932:$F932)=0,"",COUNTA($A932:$F932))</f>
        <v/>
      </c>
    </row>
    <row r="933">
      <c r="A933" s="24" t="n"/>
      <c r="B933" s="18" t="n"/>
      <c r="C933" s="18" t="n"/>
      <c r="D933" s="18" t="n"/>
      <c r="E933" s="19" t="n"/>
      <c r="F933" s="14" t="n"/>
      <c r="G933" s="20">
        <f>IF(COUNTA($A933:$F933)=0,"",IF($A933="","Falta a data",IF(NOT(ISNUMBER($A933)),"Data inválida: use 25/10/2026",IF($F933="","Falta o valor",IF(NOT(ISNUMBER($F933)),"Valor inválido: só números",IF($F933&lt;0,"Valor negativo: lance sem sinal e escolha o tipo",IF($E933="","Falta o tipo",IF($C933="","Sem categoria",IF(ISNA(MATCH($C933,'Configuração'!$B$12:$B$41,0)),"Categoria fora da lista",IF(INDEX('Configuração'!$C$12:$C$41,MATCH($C933,'Configuração'!$B$12:$B$41,0))&lt;&gt;$E933,"Tipo diferente do da categoria",IF(YEAR($A933)&lt;&gt;AnoPlanilha,"Fora do ano da planilha","OK")))))))))))</f>
        <v/>
      </c>
      <c r="H933" s="25">
        <f>IF(COUNTA($A933:$F933)=0,"",COUNTA($A933:$F933))</f>
        <v/>
      </c>
    </row>
    <row r="934">
      <c r="A934" s="24" t="n"/>
      <c r="B934" s="18" t="n"/>
      <c r="C934" s="18" t="n"/>
      <c r="D934" s="18" t="n"/>
      <c r="E934" s="19" t="n"/>
      <c r="F934" s="14" t="n"/>
      <c r="G934" s="20">
        <f>IF(COUNTA($A934:$F934)=0,"",IF($A934="","Falta a data",IF(NOT(ISNUMBER($A934)),"Data inválida: use 25/10/2026",IF($F934="","Falta o valor",IF(NOT(ISNUMBER($F934)),"Valor inválido: só números",IF($F934&lt;0,"Valor negativo: lance sem sinal e escolha o tipo",IF($E934="","Falta o tipo",IF($C934="","Sem categoria",IF(ISNA(MATCH($C934,'Configuração'!$B$12:$B$41,0)),"Categoria fora da lista",IF(INDEX('Configuração'!$C$12:$C$41,MATCH($C934,'Configuração'!$B$12:$B$41,0))&lt;&gt;$E934,"Tipo diferente do da categoria",IF(YEAR($A934)&lt;&gt;AnoPlanilha,"Fora do ano da planilha","OK")))))))))))</f>
        <v/>
      </c>
      <c r="H934" s="25">
        <f>IF(COUNTA($A934:$F934)=0,"",COUNTA($A934:$F934))</f>
        <v/>
      </c>
    </row>
    <row r="935">
      <c r="A935" s="24" t="n"/>
      <c r="B935" s="18" t="n"/>
      <c r="C935" s="18" t="n"/>
      <c r="D935" s="18" t="n"/>
      <c r="E935" s="19" t="n"/>
      <c r="F935" s="14" t="n"/>
      <c r="G935" s="20">
        <f>IF(COUNTA($A935:$F935)=0,"",IF($A935="","Falta a data",IF(NOT(ISNUMBER($A935)),"Data inválida: use 25/10/2026",IF($F935="","Falta o valor",IF(NOT(ISNUMBER($F935)),"Valor inválido: só números",IF($F935&lt;0,"Valor negativo: lance sem sinal e escolha o tipo",IF($E935="","Falta o tipo",IF($C935="","Sem categoria",IF(ISNA(MATCH($C935,'Configuração'!$B$12:$B$41,0)),"Categoria fora da lista",IF(INDEX('Configuração'!$C$12:$C$41,MATCH($C935,'Configuração'!$B$12:$B$41,0))&lt;&gt;$E935,"Tipo diferente do da categoria",IF(YEAR($A935)&lt;&gt;AnoPlanilha,"Fora do ano da planilha","OK")))))))))))</f>
        <v/>
      </c>
      <c r="H935" s="25">
        <f>IF(COUNTA($A935:$F935)=0,"",COUNTA($A935:$F935))</f>
        <v/>
      </c>
    </row>
    <row r="936">
      <c r="A936" s="24" t="n"/>
      <c r="B936" s="18" t="n"/>
      <c r="C936" s="18" t="n"/>
      <c r="D936" s="18" t="n"/>
      <c r="E936" s="19" t="n"/>
      <c r="F936" s="14" t="n"/>
      <c r="G936" s="20">
        <f>IF(COUNTA($A936:$F936)=0,"",IF($A936="","Falta a data",IF(NOT(ISNUMBER($A936)),"Data inválida: use 25/10/2026",IF($F936="","Falta o valor",IF(NOT(ISNUMBER($F936)),"Valor inválido: só números",IF($F936&lt;0,"Valor negativo: lance sem sinal e escolha o tipo",IF($E936="","Falta o tipo",IF($C936="","Sem categoria",IF(ISNA(MATCH($C936,'Configuração'!$B$12:$B$41,0)),"Categoria fora da lista",IF(INDEX('Configuração'!$C$12:$C$41,MATCH($C936,'Configuração'!$B$12:$B$41,0))&lt;&gt;$E936,"Tipo diferente do da categoria",IF(YEAR($A936)&lt;&gt;AnoPlanilha,"Fora do ano da planilha","OK")))))))))))</f>
        <v/>
      </c>
      <c r="H936" s="25">
        <f>IF(COUNTA($A936:$F936)=0,"",COUNTA($A936:$F936))</f>
        <v/>
      </c>
    </row>
    <row r="937">
      <c r="A937" s="24" t="n"/>
      <c r="B937" s="18" t="n"/>
      <c r="C937" s="18" t="n"/>
      <c r="D937" s="18" t="n"/>
      <c r="E937" s="19" t="n"/>
      <c r="F937" s="14" t="n"/>
      <c r="G937" s="20">
        <f>IF(COUNTA($A937:$F937)=0,"",IF($A937="","Falta a data",IF(NOT(ISNUMBER($A937)),"Data inválida: use 25/10/2026",IF($F937="","Falta o valor",IF(NOT(ISNUMBER($F937)),"Valor inválido: só números",IF($F937&lt;0,"Valor negativo: lance sem sinal e escolha o tipo",IF($E937="","Falta o tipo",IF($C937="","Sem categoria",IF(ISNA(MATCH($C937,'Configuração'!$B$12:$B$41,0)),"Categoria fora da lista",IF(INDEX('Configuração'!$C$12:$C$41,MATCH($C937,'Configuração'!$B$12:$B$41,0))&lt;&gt;$E937,"Tipo diferente do da categoria",IF(YEAR($A937)&lt;&gt;AnoPlanilha,"Fora do ano da planilha","OK")))))))))))</f>
        <v/>
      </c>
      <c r="H937" s="25">
        <f>IF(COUNTA($A937:$F937)=0,"",COUNTA($A937:$F937))</f>
        <v/>
      </c>
    </row>
    <row r="938">
      <c r="A938" s="24" t="n"/>
      <c r="B938" s="18" t="n"/>
      <c r="C938" s="18" t="n"/>
      <c r="D938" s="18" t="n"/>
      <c r="E938" s="19" t="n"/>
      <c r="F938" s="14" t="n"/>
      <c r="G938" s="20">
        <f>IF(COUNTA($A938:$F938)=0,"",IF($A938="","Falta a data",IF(NOT(ISNUMBER($A938)),"Data inválida: use 25/10/2026",IF($F938="","Falta o valor",IF(NOT(ISNUMBER($F938)),"Valor inválido: só números",IF($F938&lt;0,"Valor negativo: lance sem sinal e escolha o tipo",IF($E938="","Falta o tipo",IF($C938="","Sem categoria",IF(ISNA(MATCH($C938,'Configuração'!$B$12:$B$41,0)),"Categoria fora da lista",IF(INDEX('Configuração'!$C$12:$C$41,MATCH($C938,'Configuração'!$B$12:$B$41,0))&lt;&gt;$E938,"Tipo diferente do da categoria",IF(YEAR($A938)&lt;&gt;AnoPlanilha,"Fora do ano da planilha","OK")))))))))))</f>
        <v/>
      </c>
      <c r="H938" s="25">
        <f>IF(COUNTA($A938:$F938)=0,"",COUNTA($A938:$F938))</f>
        <v/>
      </c>
    </row>
    <row r="939">
      <c r="A939" s="24" t="n"/>
      <c r="B939" s="18" t="n"/>
      <c r="C939" s="18" t="n"/>
      <c r="D939" s="18" t="n"/>
      <c r="E939" s="19" t="n"/>
      <c r="F939" s="14" t="n"/>
      <c r="G939" s="20">
        <f>IF(COUNTA($A939:$F939)=0,"",IF($A939="","Falta a data",IF(NOT(ISNUMBER($A939)),"Data inválida: use 25/10/2026",IF($F939="","Falta o valor",IF(NOT(ISNUMBER($F939)),"Valor inválido: só números",IF($F939&lt;0,"Valor negativo: lance sem sinal e escolha o tipo",IF($E939="","Falta o tipo",IF($C939="","Sem categoria",IF(ISNA(MATCH($C939,'Configuração'!$B$12:$B$41,0)),"Categoria fora da lista",IF(INDEX('Configuração'!$C$12:$C$41,MATCH($C939,'Configuração'!$B$12:$B$41,0))&lt;&gt;$E939,"Tipo diferente do da categoria",IF(YEAR($A939)&lt;&gt;AnoPlanilha,"Fora do ano da planilha","OK")))))))))))</f>
        <v/>
      </c>
      <c r="H939" s="25">
        <f>IF(COUNTA($A939:$F939)=0,"",COUNTA($A939:$F939))</f>
        <v/>
      </c>
    </row>
    <row r="940">
      <c r="A940" s="24" t="n"/>
      <c r="B940" s="18" t="n"/>
      <c r="C940" s="18" t="n"/>
      <c r="D940" s="18" t="n"/>
      <c r="E940" s="19" t="n"/>
      <c r="F940" s="14" t="n"/>
      <c r="G940" s="20">
        <f>IF(COUNTA($A940:$F940)=0,"",IF($A940="","Falta a data",IF(NOT(ISNUMBER($A940)),"Data inválida: use 25/10/2026",IF($F940="","Falta o valor",IF(NOT(ISNUMBER($F940)),"Valor inválido: só números",IF($F940&lt;0,"Valor negativo: lance sem sinal e escolha o tipo",IF($E940="","Falta o tipo",IF($C940="","Sem categoria",IF(ISNA(MATCH($C940,'Configuração'!$B$12:$B$41,0)),"Categoria fora da lista",IF(INDEX('Configuração'!$C$12:$C$41,MATCH($C940,'Configuração'!$B$12:$B$41,0))&lt;&gt;$E940,"Tipo diferente do da categoria",IF(YEAR($A940)&lt;&gt;AnoPlanilha,"Fora do ano da planilha","OK")))))))))))</f>
        <v/>
      </c>
      <c r="H940" s="25">
        <f>IF(COUNTA($A940:$F940)=0,"",COUNTA($A940:$F940))</f>
        <v/>
      </c>
    </row>
    <row r="941">
      <c r="A941" s="24" t="n"/>
      <c r="B941" s="18" t="n"/>
      <c r="C941" s="18" t="n"/>
      <c r="D941" s="18" t="n"/>
      <c r="E941" s="19" t="n"/>
      <c r="F941" s="14" t="n"/>
      <c r="G941" s="20">
        <f>IF(COUNTA($A941:$F941)=0,"",IF($A941="","Falta a data",IF(NOT(ISNUMBER($A941)),"Data inválida: use 25/10/2026",IF($F941="","Falta o valor",IF(NOT(ISNUMBER($F941)),"Valor inválido: só números",IF($F941&lt;0,"Valor negativo: lance sem sinal e escolha o tipo",IF($E941="","Falta o tipo",IF($C941="","Sem categoria",IF(ISNA(MATCH($C941,'Configuração'!$B$12:$B$41,0)),"Categoria fora da lista",IF(INDEX('Configuração'!$C$12:$C$41,MATCH($C941,'Configuração'!$B$12:$B$41,0))&lt;&gt;$E941,"Tipo diferente do da categoria",IF(YEAR($A941)&lt;&gt;AnoPlanilha,"Fora do ano da planilha","OK")))))))))))</f>
        <v/>
      </c>
      <c r="H941" s="25">
        <f>IF(COUNTA($A941:$F941)=0,"",COUNTA($A941:$F941))</f>
        <v/>
      </c>
    </row>
    <row r="942">
      <c r="A942" s="24" t="n"/>
      <c r="B942" s="18" t="n"/>
      <c r="C942" s="18" t="n"/>
      <c r="D942" s="18" t="n"/>
      <c r="E942" s="19" t="n"/>
      <c r="F942" s="14" t="n"/>
      <c r="G942" s="20">
        <f>IF(COUNTA($A942:$F942)=0,"",IF($A942="","Falta a data",IF(NOT(ISNUMBER($A942)),"Data inválida: use 25/10/2026",IF($F942="","Falta o valor",IF(NOT(ISNUMBER($F942)),"Valor inválido: só números",IF($F942&lt;0,"Valor negativo: lance sem sinal e escolha o tipo",IF($E942="","Falta o tipo",IF($C942="","Sem categoria",IF(ISNA(MATCH($C942,'Configuração'!$B$12:$B$41,0)),"Categoria fora da lista",IF(INDEX('Configuração'!$C$12:$C$41,MATCH($C942,'Configuração'!$B$12:$B$41,0))&lt;&gt;$E942,"Tipo diferente do da categoria",IF(YEAR($A942)&lt;&gt;AnoPlanilha,"Fora do ano da planilha","OK")))))))))))</f>
        <v/>
      </c>
      <c r="H942" s="25">
        <f>IF(COUNTA($A942:$F942)=0,"",COUNTA($A942:$F942))</f>
        <v/>
      </c>
    </row>
    <row r="943">
      <c r="A943" s="24" t="n"/>
      <c r="B943" s="18" t="n"/>
      <c r="C943" s="18" t="n"/>
      <c r="D943" s="18" t="n"/>
      <c r="E943" s="19" t="n"/>
      <c r="F943" s="14" t="n"/>
      <c r="G943" s="20">
        <f>IF(COUNTA($A943:$F943)=0,"",IF($A943="","Falta a data",IF(NOT(ISNUMBER($A943)),"Data inválida: use 25/10/2026",IF($F943="","Falta o valor",IF(NOT(ISNUMBER($F943)),"Valor inválido: só números",IF($F943&lt;0,"Valor negativo: lance sem sinal e escolha o tipo",IF($E943="","Falta o tipo",IF($C943="","Sem categoria",IF(ISNA(MATCH($C943,'Configuração'!$B$12:$B$41,0)),"Categoria fora da lista",IF(INDEX('Configuração'!$C$12:$C$41,MATCH($C943,'Configuração'!$B$12:$B$41,0))&lt;&gt;$E943,"Tipo diferente do da categoria",IF(YEAR($A943)&lt;&gt;AnoPlanilha,"Fora do ano da planilha","OK")))))))))))</f>
        <v/>
      </c>
      <c r="H943" s="25">
        <f>IF(COUNTA($A943:$F943)=0,"",COUNTA($A943:$F943))</f>
        <v/>
      </c>
    </row>
    <row r="944">
      <c r="A944" s="24" t="n"/>
      <c r="B944" s="18" t="n"/>
      <c r="C944" s="18" t="n"/>
      <c r="D944" s="18" t="n"/>
      <c r="E944" s="19" t="n"/>
      <c r="F944" s="14" t="n"/>
      <c r="G944" s="20">
        <f>IF(COUNTA($A944:$F944)=0,"",IF($A944="","Falta a data",IF(NOT(ISNUMBER($A944)),"Data inválida: use 25/10/2026",IF($F944="","Falta o valor",IF(NOT(ISNUMBER($F944)),"Valor inválido: só números",IF($F944&lt;0,"Valor negativo: lance sem sinal e escolha o tipo",IF($E944="","Falta o tipo",IF($C944="","Sem categoria",IF(ISNA(MATCH($C944,'Configuração'!$B$12:$B$41,0)),"Categoria fora da lista",IF(INDEX('Configuração'!$C$12:$C$41,MATCH($C944,'Configuração'!$B$12:$B$41,0))&lt;&gt;$E944,"Tipo diferente do da categoria",IF(YEAR($A944)&lt;&gt;AnoPlanilha,"Fora do ano da planilha","OK")))))))))))</f>
        <v/>
      </c>
      <c r="H944" s="25">
        <f>IF(COUNTA($A944:$F944)=0,"",COUNTA($A944:$F944))</f>
        <v/>
      </c>
    </row>
    <row r="945">
      <c r="A945" s="24" t="n"/>
      <c r="B945" s="18" t="n"/>
      <c r="C945" s="18" t="n"/>
      <c r="D945" s="18" t="n"/>
      <c r="E945" s="19" t="n"/>
      <c r="F945" s="14" t="n"/>
      <c r="G945" s="20">
        <f>IF(COUNTA($A945:$F945)=0,"",IF($A945="","Falta a data",IF(NOT(ISNUMBER($A945)),"Data inválida: use 25/10/2026",IF($F945="","Falta o valor",IF(NOT(ISNUMBER($F945)),"Valor inválido: só números",IF($F945&lt;0,"Valor negativo: lance sem sinal e escolha o tipo",IF($E945="","Falta o tipo",IF($C945="","Sem categoria",IF(ISNA(MATCH($C945,'Configuração'!$B$12:$B$41,0)),"Categoria fora da lista",IF(INDEX('Configuração'!$C$12:$C$41,MATCH($C945,'Configuração'!$B$12:$B$41,0))&lt;&gt;$E945,"Tipo diferente do da categoria",IF(YEAR($A945)&lt;&gt;AnoPlanilha,"Fora do ano da planilha","OK")))))))))))</f>
        <v/>
      </c>
      <c r="H945" s="25">
        <f>IF(COUNTA($A945:$F945)=0,"",COUNTA($A945:$F945))</f>
        <v/>
      </c>
    </row>
    <row r="946">
      <c r="A946" s="24" t="n"/>
      <c r="B946" s="18" t="n"/>
      <c r="C946" s="18" t="n"/>
      <c r="D946" s="18" t="n"/>
      <c r="E946" s="19" t="n"/>
      <c r="F946" s="14" t="n"/>
      <c r="G946" s="20">
        <f>IF(COUNTA($A946:$F946)=0,"",IF($A946="","Falta a data",IF(NOT(ISNUMBER($A946)),"Data inválida: use 25/10/2026",IF($F946="","Falta o valor",IF(NOT(ISNUMBER($F946)),"Valor inválido: só números",IF($F946&lt;0,"Valor negativo: lance sem sinal e escolha o tipo",IF($E946="","Falta o tipo",IF($C946="","Sem categoria",IF(ISNA(MATCH($C946,'Configuração'!$B$12:$B$41,0)),"Categoria fora da lista",IF(INDEX('Configuração'!$C$12:$C$41,MATCH($C946,'Configuração'!$B$12:$B$41,0))&lt;&gt;$E946,"Tipo diferente do da categoria",IF(YEAR($A946)&lt;&gt;AnoPlanilha,"Fora do ano da planilha","OK")))))))))))</f>
        <v/>
      </c>
      <c r="H946" s="25">
        <f>IF(COUNTA($A946:$F946)=0,"",COUNTA($A946:$F946))</f>
        <v/>
      </c>
    </row>
    <row r="947">
      <c r="A947" s="24" t="n"/>
      <c r="B947" s="18" t="n"/>
      <c r="C947" s="18" t="n"/>
      <c r="D947" s="18" t="n"/>
      <c r="E947" s="19" t="n"/>
      <c r="F947" s="14" t="n"/>
      <c r="G947" s="20">
        <f>IF(COUNTA($A947:$F947)=0,"",IF($A947="","Falta a data",IF(NOT(ISNUMBER($A947)),"Data inválida: use 25/10/2026",IF($F947="","Falta o valor",IF(NOT(ISNUMBER($F947)),"Valor inválido: só números",IF($F947&lt;0,"Valor negativo: lance sem sinal e escolha o tipo",IF($E947="","Falta o tipo",IF($C947="","Sem categoria",IF(ISNA(MATCH($C947,'Configuração'!$B$12:$B$41,0)),"Categoria fora da lista",IF(INDEX('Configuração'!$C$12:$C$41,MATCH($C947,'Configuração'!$B$12:$B$41,0))&lt;&gt;$E947,"Tipo diferente do da categoria",IF(YEAR($A947)&lt;&gt;AnoPlanilha,"Fora do ano da planilha","OK")))))))))))</f>
        <v/>
      </c>
      <c r="H947" s="25">
        <f>IF(COUNTA($A947:$F947)=0,"",COUNTA($A947:$F947))</f>
        <v/>
      </c>
    </row>
    <row r="948">
      <c r="A948" s="24" t="n"/>
      <c r="B948" s="18" t="n"/>
      <c r="C948" s="18" t="n"/>
      <c r="D948" s="18" t="n"/>
      <c r="E948" s="19" t="n"/>
      <c r="F948" s="14" t="n"/>
      <c r="G948" s="20">
        <f>IF(COUNTA($A948:$F948)=0,"",IF($A948="","Falta a data",IF(NOT(ISNUMBER($A948)),"Data inválida: use 25/10/2026",IF($F948="","Falta o valor",IF(NOT(ISNUMBER($F948)),"Valor inválido: só números",IF($F948&lt;0,"Valor negativo: lance sem sinal e escolha o tipo",IF($E948="","Falta o tipo",IF($C948="","Sem categoria",IF(ISNA(MATCH($C948,'Configuração'!$B$12:$B$41,0)),"Categoria fora da lista",IF(INDEX('Configuração'!$C$12:$C$41,MATCH($C948,'Configuração'!$B$12:$B$41,0))&lt;&gt;$E948,"Tipo diferente do da categoria",IF(YEAR($A948)&lt;&gt;AnoPlanilha,"Fora do ano da planilha","OK")))))))))))</f>
        <v/>
      </c>
      <c r="H948" s="25">
        <f>IF(COUNTA($A948:$F948)=0,"",COUNTA($A948:$F948))</f>
        <v/>
      </c>
    </row>
    <row r="949">
      <c r="A949" s="24" t="n"/>
      <c r="B949" s="18" t="n"/>
      <c r="C949" s="18" t="n"/>
      <c r="D949" s="18" t="n"/>
      <c r="E949" s="19" t="n"/>
      <c r="F949" s="14" t="n"/>
      <c r="G949" s="20">
        <f>IF(COUNTA($A949:$F949)=0,"",IF($A949="","Falta a data",IF(NOT(ISNUMBER($A949)),"Data inválida: use 25/10/2026",IF($F949="","Falta o valor",IF(NOT(ISNUMBER($F949)),"Valor inválido: só números",IF($F949&lt;0,"Valor negativo: lance sem sinal e escolha o tipo",IF($E949="","Falta o tipo",IF($C949="","Sem categoria",IF(ISNA(MATCH($C949,'Configuração'!$B$12:$B$41,0)),"Categoria fora da lista",IF(INDEX('Configuração'!$C$12:$C$41,MATCH($C949,'Configuração'!$B$12:$B$41,0))&lt;&gt;$E949,"Tipo diferente do da categoria",IF(YEAR($A949)&lt;&gt;AnoPlanilha,"Fora do ano da planilha","OK")))))))))))</f>
        <v/>
      </c>
      <c r="H949" s="25">
        <f>IF(COUNTA($A949:$F949)=0,"",COUNTA($A949:$F949))</f>
        <v/>
      </c>
    </row>
    <row r="950">
      <c r="A950" s="24" t="n"/>
      <c r="B950" s="18" t="n"/>
      <c r="C950" s="18" t="n"/>
      <c r="D950" s="18" t="n"/>
      <c r="E950" s="19" t="n"/>
      <c r="F950" s="14" t="n"/>
      <c r="G950" s="20">
        <f>IF(COUNTA($A950:$F950)=0,"",IF($A950="","Falta a data",IF(NOT(ISNUMBER($A950)),"Data inválida: use 25/10/2026",IF($F950="","Falta o valor",IF(NOT(ISNUMBER($F950)),"Valor inválido: só números",IF($F950&lt;0,"Valor negativo: lance sem sinal e escolha o tipo",IF($E950="","Falta o tipo",IF($C950="","Sem categoria",IF(ISNA(MATCH($C950,'Configuração'!$B$12:$B$41,0)),"Categoria fora da lista",IF(INDEX('Configuração'!$C$12:$C$41,MATCH($C950,'Configuração'!$B$12:$B$41,0))&lt;&gt;$E950,"Tipo diferente do da categoria",IF(YEAR($A950)&lt;&gt;AnoPlanilha,"Fora do ano da planilha","OK")))))))))))</f>
        <v/>
      </c>
      <c r="H950" s="25">
        <f>IF(COUNTA($A950:$F950)=0,"",COUNTA($A950:$F950))</f>
        <v/>
      </c>
    </row>
    <row r="951">
      <c r="A951" s="24" t="n"/>
      <c r="B951" s="18" t="n"/>
      <c r="C951" s="18" t="n"/>
      <c r="D951" s="18" t="n"/>
      <c r="E951" s="19" t="n"/>
      <c r="F951" s="14" t="n"/>
      <c r="G951" s="20">
        <f>IF(COUNTA($A951:$F951)=0,"",IF($A951="","Falta a data",IF(NOT(ISNUMBER($A951)),"Data inválida: use 25/10/2026",IF($F951="","Falta o valor",IF(NOT(ISNUMBER($F951)),"Valor inválido: só números",IF($F951&lt;0,"Valor negativo: lance sem sinal e escolha o tipo",IF($E951="","Falta o tipo",IF($C951="","Sem categoria",IF(ISNA(MATCH($C951,'Configuração'!$B$12:$B$41,0)),"Categoria fora da lista",IF(INDEX('Configuração'!$C$12:$C$41,MATCH($C951,'Configuração'!$B$12:$B$41,0))&lt;&gt;$E951,"Tipo diferente do da categoria",IF(YEAR($A951)&lt;&gt;AnoPlanilha,"Fora do ano da planilha","OK")))))))))))</f>
        <v/>
      </c>
      <c r="H951" s="25">
        <f>IF(COUNTA($A951:$F951)=0,"",COUNTA($A951:$F951))</f>
        <v/>
      </c>
    </row>
    <row r="952">
      <c r="A952" s="24" t="n"/>
      <c r="B952" s="18" t="n"/>
      <c r="C952" s="18" t="n"/>
      <c r="D952" s="18" t="n"/>
      <c r="E952" s="19" t="n"/>
      <c r="F952" s="14" t="n"/>
      <c r="G952" s="20">
        <f>IF(COUNTA($A952:$F952)=0,"",IF($A952="","Falta a data",IF(NOT(ISNUMBER($A952)),"Data inválida: use 25/10/2026",IF($F952="","Falta o valor",IF(NOT(ISNUMBER($F952)),"Valor inválido: só números",IF($F952&lt;0,"Valor negativo: lance sem sinal e escolha o tipo",IF($E952="","Falta o tipo",IF($C952="","Sem categoria",IF(ISNA(MATCH($C952,'Configuração'!$B$12:$B$41,0)),"Categoria fora da lista",IF(INDEX('Configuração'!$C$12:$C$41,MATCH($C952,'Configuração'!$B$12:$B$41,0))&lt;&gt;$E952,"Tipo diferente do da categoria",IF(YEAR($A952)&lt;&gt;AnoPlanilha,"Fora do ano da planilha","OK")))))))))))</f>
        <v/>
      </c>
      <c r="H952" s="25">
        <f>IF(COUNTA($A952:$F952)=0,"",COUNTA($A952:$F952))</f>
        <v/>
      </c>
    </row>
    <row r="953">
      <c r="A953" s="24" t="n"/>
      <c r="B953" s="18" t="n"/>
      <c r="C953" s="18" t="n"/>
      <c r="D953" s="18" t="n"/>
      <c r="E953" s="19" t="n"/>
      <c r="F953" s="14" t="n"/>
      <c r="G953" s="20">
        <f>IF(COUNTA($A953:$F953)=0,"",IF($A953="","Falta a data",IF(NOT(ISNUMBER($A953)),"Data inválida: use 25/10/2026",IF($F953="","Falta o valor",IF(NOT(ISNUMBER($F953)),"Valor inválido: só números",IF($F953&lt;0,"Valor negativo: lance sem sinal e escolha o tipo",IF($E953="","Falta o tipo",IF($C953="","Sem categoria",IF(ISNA(MATCH($C953,'Configuração'!$B$12:$B$41,0)),"Categoria fora da lista",IF(INDEX('Configuração'!$C$12:$C$41,MATCH($C953,'Configuração'!$B$12:$B$41,0))&lt;&gt;$E953,"Tipo diferente do da categoria",IF(YEAR($A953)&lt;&gt;AnoPlanilha,"Fora do ano da planilha","OK")))))))))))</f>
        <v/>
      </c>
      <c r="H953" s="25">
        <f>IF(COUNTA($A953:$F953)=0,"",COUNTA($A953:$F953))</f>
        <v/>
      </c>
    </row>
    <row r="954">
      <c r="A954" s="24" t="n"/>
      <c r="B954" s="18" t="n"/>
      <c r="C954" s="18" t="n"/>
      <c r="D954" s="18" t="n"/>
      <c r="E954" s="19" t="n"/>
      <c r="F954" s="14" t="n"/>
      <c r="G954" s="20">
        <f>IF(COUNTA($A954:$F954)=0,"",IF($A954="","Falta a data",IF(NOT(ISNUMBER($A954)),"Data inválida: use 25/10/2026",IF($F954="","Falta o valor",IF(NOT(ISNUMBER($F954)),"Valor inválido: só números",IF($F954&lt;0,"Valor negativo: lance sem sinal e escolha o tipo",IF($E954="","Falta o tipo",IF($C954="","Sem categoria",IF(ISNA(MATCH($C954,'Configuração'!$B$12:$B$41,0)),"Categoria fora da lista",IF(INDEX('Configuração'!$C$12:$C$41,MATCH($C954,'Configuração'!$B$12:$B$41,0))&lt;&gt;$E954,"Tipo diferente do da categoria",IF(YEAR($A954)&lt;&gt;AnoPlanilha,"Fora do ano da planilha","OK")))))))))))</f>
        <v/>
      </c>
      <c r="H954" s="25">
        <f>IF(COUNTA($A954:$F954)=0,"",COUNTA($A954:$F954))</f>
        <v/>
      </c>
    </row>
    <row r="955">
      <c r="A955" s="24" t="n"/>
      <c r="B955" s="18" t="n"/>
      <c r="C955" s="18" t="n"/>
      <c r="D955" s="18" t="n"/>
      <c r="E955" s="19" t="n"/>
      <c r="F955" s="14" t="n"/>
      <c r="G955" s="20">
        <f>IF(COUNTA($A955:$F955)=0,"",IF($A955="","Falta a data",IF(NOT(ISNUMBER($A955)),"Data inválida: use 25/10/2026",IF($F955="","Falta o valor",IF(NOT(ISNUMBER($F955)),"Valor inválido: só números",IF($F955&lt;0,"Valor negativo: lance sem sinal e escolha o tipo",IF($E955="","Falta o tipo",IF($C955="","Sem categoria",IF(ISNA(MATCH($C955,'Configuração'!$B$12:$B$41,0)),"Categoria fora da lista",IF(INDEX('Configuração'!$C$12:$C$41,MATCH($C955,'Configuração'!$B$12:$B$41,0))&lt;&gt;$E955,"Tipo diferente do da categoria",IF(YEAR($A955)&lt;&gt;AnoPlanilha,"Fora do ano da planilha","OK")))))))))))</f>
        <v/>
      </c>
      <c r="H955" s="25">
        <f>IF(COUNTA($A955:$F955)=0,"",COUNTA($A955:$F955))</f>
        <v/>
      </c>
    </row>
    <row r="956">
      <c r="A956" s="24" t="n"/>
      <c r="B956" s="18" t="n"/>
      <c r="C956" s="18" t="n"/>
      <c r="D956" s="18" t="n"/>
      <c r="E956" s="19" t="n"/>
      <c r="F956" s="14" t="n"/>
      <c r="G956" s="20">
        <f>IF(COUNTA($A956:$F956)=0,"",IF($A956="","Falta a data",IF(NOT(ISNUMBER($A956)),"Data inválida: use 25/10/2026",IF($F956="","Falta o valor",IF(NOT(ISNUMBER($F956)),"Valor inválido: só números",IF($F956&lt;0,"Valor negativo: lance sem sinal e escolha o tipo",IF($E956="","Falta o tipo",IF($C956="","Sem categoria",IF(ISNA(MATCH($C956,'Configuração'!$B$12:$B$41,0)),"Categoria fora da lista",IF(INDEX('Configuração'!$C$12:$C$41,MATCH($C956,'Configuração'!$B$12:$B$41,0))&lt;&gt;$E956,"Tipo diferente do da categoria",IF(YEAR($A956)&lt;&gt;AnoPlanilha,"Fora do ano da planilha","OK")))))))))))</f>
        <v/>
      </c>
      <c r="H956" s="25">
        <f>IF(COUNTA($A956:$F956)=0,"",COUNTA($A956:$F956))</f>
        <v/>
      </c>
    </row>
    <row r="957">
      <c r="A957" s="24" t="n"/>
      <c r="B957" s="18" t="n"/>
      <c r="C957" s="18" t="n"/>
      <c r="D957" s="18" t="n"/>
      <c r="E957" s="19" t="n"/>
      <c r="F957" s="14" t="n"/>
      <c r="G957" s="20">
        <f>IF(COUNTA($A957:$F957)=0,"",IF($A957="","Falta a data",IF(NOT(ISNUMBER($A957)),"Data inválida: use 25/10/2026",IF($F957="","Falta o valor",IF(NOT(ISNUMBER($F957)),"Valor inválido: só números",IF($F957&lt;0,"Valor negativo: lance sem sinal e escolha o tipo",IF($E957="","Falta o tipo",IF($C957="","Sem categoria",IF(ISNA(MATCH($C957,'Configuração'!$B$12:$B$41,0)),"Categoria fora da lista",IF(INDEX('Configuração'!$C$12:$C$41,MATCH($C957,'Configuração'!$B$12:$B$41,0))&lt;&gt;$E957,"Tipo diferente do da categoria",IF(YEAR($A957)&lt;&gt;AnoPlanilha,"Fora do ano da planilha","OK")))))))))))</f>
        <v/>
      </c>
      <c r="H957" s="25">
        <f>IF(COUNTA($A957:$F957)=0,"",COUNTA($A957:$F957))</f>
        <v/>
      </c>
    </row>
    <row r="958">
      <c r="A958" s="24" t="n"/>
      <c r="B958" s="18" t="n"/>
      <c r="C958" s="18" t="n"/>
      <c r="D958" s="18" t="n"/>
      <c r="E958" s="19" t="n"/>
      <c r="F958" s="14" t="n"/>
      <c r="G958" s="20">
        <f>IF(COUNTA($A958:$F958)=0,"",IF($A958="","Falta a data",IF(NOT(ISNUMBER($A958)),"Data inválida: use 25/10/2026",IF($F958="","Falta o valor",IF(NOT(ISNUMBER($F958)),"Valor inválido: só números",IF($F958&lt;0,"Valor negativo: lance sem sinal e escolha o tipo",IF($E958="","Falta o tipo",IF($C958="","Sem categoria",IF(ISNA(MATCH($C958,'Configuração'!$B$12:$B$41,0)),"Categoria fora da lista",IF(INDEX('Configuração'!$C$12:$C$41,MATCH($C958,'Configuração'!$B$12:$B$41,0))&lt;&gt;$E958,"Tipo diferente do da categoria",IF(YEAR($A958)&lt;&gt;AnoPlanilha,"Fora do ano da planilha","OK")))))))))))</f>
        <v/>
      </c>
      <c r="H958" s="25">
        <f>IF(COUNTA($A958:$F958)=0,"",COUNTA($A958:$F958))</f>
        <v/>
      </c>
    </row>
    <row r="959">
      <c r="A959" s="24" t="n"/>
      <c r="B959" s="18" t="n"/>
      <c r="C959" s="18" t="n"/>
      <c r="D959" s="18" t="n"/>
      <c r="E959" s="19" t="n"/>
      <c r="F959" s="14" t="n"/>
      <c r="G959" s="20">
        <f>IF(COUNTA($A959:$F959)=0,"",IF($A959="","Falta a data",IF(NOT(ISNUMBER($A959)),"Data inválida: use 25/10/2026",IF($F959="","Falta o valor",IF(NOT(ISNUMBER($F959)),"Valor inválido: só números",IF($F959&lt;0,"Valor negativo: lance sem sinal e escolha o tipo",IF($E959="","Falta o tipo",IF($C959="","Sem categoria",IF(ISNA(MATCH($C959,'Configuração'!$B$12:$B$41,0)),"Categoria fora da lista",IF(INDEX('Configuração'!$C$12:$C$41,MATCH($C959,'Configuração'!$B$12:$B$41,0))&lt;&gt;$E959,"Tipo diferente do da categoria",IF(YEAR($A959)&lt;&gt;AnoPlanilha,"Fora do ano da planilha","OK")))))))))))</f>
        <v/>
      </c>
      <c r="H959" s="25">
        <f>IF(COUNTA($A959:$F959)=0,"",COUNTA($A959:$F959))</f>
        <v/>
      </c>
    </row>
    <row r="960">
      <c r="A960" s="24" t="n"/>
      <c r="B960" s="18" t="n"/>
      <c r="C960" s="18" t="n"/>
      <c r="D960" s="18" t="n"/>
      <c r="E960" s="19" t="n"/>
      <c r="F960" s="14" t="n"/>
      <c r="G960" s="20">
        <f>IF(COUNTA($A960:$F960)=0,"",IF($A960="","Falta a data",IF(NOT(ISNUMBER($A960)),"Data inválida: use 25/10/2026",IF($F960="","Falta o valor",IF(NOT(ISNUMBER($F960)),"Valor inválido: só números",IF($F960&lt;0,"Valor negativo: lance sem sinal e escolha o tipo",IF($E960="","Falta o tipo",IF($C960="","Sem categoria",IF(ISNA(MATCH($C960,'Configuração'!$B$12:$B$41,0)),"Categoria fora da lista",IF(INDEX('Configuração'!$C$12:$C$41,MATCH($C960,'Configuração'!$B$12:$B$41,0))&lt;&gt;$E960,"Tipo diferente do da categoria",IF(YEAR($A960)&lt;&gt;AnoPlanilha,"Fora do ano da planilha","OK")))))))))))</f>
        <v/>
      </c>
      <c r="H960" s="25">
        <f>IF(COUNTA($A960:$F960)=0,"",COUNTA($A960:$F960))</f>
        <v/>
      </c>
    </row>
    <row r="961">
      <c r="A961" s="24" t="n"/>
      <c r="B961" s="18" t="n"/>
      <c r="C961" s="18" t="n"/>
      <c r="D961" s="18" t="n"/>
      <c r="E961" s="19" t="n"/>
      <c r="F961" s="14" t="n"/>
      <c r="G961" s="20">
        <f>IF(COUNTA($A961:$F961)=0,"",IF($A961="","Falta a data",IF(NOT(ISNUMBER($A961)),"Data inválida: use 25/10/2026",IF($F961="","Falta o valor",IF(NOT(ISNUMBER($F961)),"Valor inválido: só números",IF($F961&lt;0,"Valor negativo: lance sem sinal e escolha o tipo",IF($E961="","Falta o tipo",IF($C961="","Sem categoria",IF(ISNA(MATCH($C961,'Configuração'!$B$12:$B$41,0)),"Categoria fora da lista",IF(INDEX('Configuração'!$C$12:$C$41,MATCH($C961,'Configuração'!$B$12:$B$41,0))&lt;&gt;$E961,"Tipo diferente do da categoria",IF(YEAR($A961)&lt;&gt;AnoPlanilha,"Fora do ano da planilha","OK")))))))))))</f>
        <v/>
      </c>
      <c r="H961" s="25">
        <f>IF(COUNTA($A961:$F961)=0,"",COUNTA($A961:$F961))</f>
        <v/>
      </c>
    </row>
    <row r="962">
      <c r="A962" s="24" t="n"/>
      <c r="B962" s="18" t="n"/>
      <c r="C962" s="18" t="n"/>
      <c r="D962" s="18" t="n"/>
      <c r="E962" s="19" t="n"/>
      <c r="F962" s="14" t="n"/>
      <c r="G962" s="20">
        <f>IF(COUNTA($A962:$F962)=0,"",IF($A962="","Falta a data",IF(NOT(ISNUMBER($A962)),"Data inválida: use 25/10/2026",IF($F962="","Falta o valor",IF(NOT(ISNUMBER($F962)),"Valor inválido: só números",IF($F962&lt;0,"Valor negativo: lance sem sinal e escolha o tipo",IF($E962="","Falta o tipo",IF($C962="","Sem categoria",IF(ISNA(MATCH($C962,'Configuração'!$B$12:$B$41,0)),"Categoria fora da lista",IF(INDEX('Configuração'!$C$12:$C$41,MATCH($C962,'Configuração'!$B$12:$B$41,0))&lt;&gt;$E962,"Tipo diferente do da categoria",IF(YEAR($A962)&lt;&gt;AnoPlanilha,"Fora do ano da planilha","OK")))))))))))</f>
        <v/>
      </c>
      <c r="H962" s="25">
        <f>IF(COUNTA($A962:$F962)=0,"",COUNTA($A962:$F962))</f>
        <v/>
      </c>
    </row>
    <row r="963">
      <c r="A963" s="24" t="n"/>
      <c r="B963" s="18" t="n"/>
      <c r="C963" s="18" t="n"/>
      <c r="D963" s="18" t="n"/>
      <c r="E963" s="19" t="n"/>
      <c r="F963" s="14" t="n"/>
      <c r="G963" s="20">
        <f>IF(COUNTA($A963:$F963)=0,"",IF($A963="","Falta a data",IF(NOT(ISNUMBER($A963)),"Data inválida: use 25/10/2026",IF($F963="","Falta o valor",IF(NOT(ISNUMBER($F963)),"Valor inválido: só números",IF($F963&lt;0,"Valor negativo: lance sem sinal e escolha o tipo",IF($E963="","Falta o tipo",IF($C963="","Sem categoria",IF(ISNA(MATCH($C963,'Configuração'!$B$12:$B$41,0)),"Categoria fora da lista",IF(INDEX('Configuração'!$C$12:$C$41,MATCH($C963,'Configuração'!$B$12:$B$41,0))&lt;&gt;$E963,"Tipo diferente do da categoria",IF(YEAR($A963)&lt;&gt;AnoPlanilha,"Fora do ano da planilha","OK")))))))))))</f>
        <v/>
      </c>
      <c r="H963" s="25">
        <f>IF(COUNTA($A963:$F963)=0,"",COUNTA($A963:$F963))</f>
        <v/>
      </c>
    </row>
    <row r="964">
      <c r="A964" s="24" t="n"/>
      <c r="B964" s="18" t="n"/>
      <c r="C964" s="18" t="n"/>
      <c r="D964" s="18" t="n"/>
      <c r="E964" s="19" t="n"/>
      <c r="F964" s="14" t="n"/>
      <c r="G964" s="20">
        <f>IF(COUNTA($A964:$F964)=0,"",IF($A964="","Falta a data",IF(NOT(ISNUMBER($A964)),"Data inválida: use 25/10/2026",IF($F964="","Falta o valor",IF(NOT(ISNUMBER($F964)),"Valor inválido: só números",IF($F964&lt;0,"Valor negativo: lance sem sinal e escolha o tipo",IF($E964="","Falta o tipo",IF($C964="","Sem categoria",IF(ISNA(MATCH($C964,'Configuração'!$B$12:$B$41,0)),"Categoria fora da lista",IF(INDEX('Configuração'!$C$12:$C$41,MATCH($C964,'Configuração'!$B$12:$B$41,0))&lt;&gt;$E964,"Tipo diferente do da categoria",IF(YEAR($A964)&lt;&gt;AnoPlanilha,"Fora do ano da planilha","OK")))))))))))</f>
        <v/>
      </c>
      <c r="H964" s="25">
        <f>IF(COUNTA($A964:$F964)=0,"",COUNTA($A964:$F964))</f>
        <v/>
      </c>
    </row>
    <row r="965">
      <c r="A965" s="24" t="n"/>
      <c r="B965" s="18" t="n"/>
      <c r="C965" s="18" t="n"/>
      <c r="D965" s="18" t="n"/>
      <c r="E965" s="19" t="n"/>
      <c r="F965" s="14" t="n"/>
      <c r="G965" s="20">
        <f>IF(COUNTA($A965:$F965)=0,"",IF($A965="","Falta a data",IF(NOT(ISNUMBER($A965)),"Data inválida: use 25/10/2026",IF($F965="","Falta o valor",IF(NOT(ISNUMBER($F965)),"Valor inválido: só números",IF($F965&lt;0,"Valor negativo: lance sem sinal e escolha o tipo",IF($E965="","Falta o tipo",IF($C965="","Sem categoria",IF(ISNA(MATCH($C965,'Configuração'!$B$12:$B$41,0)),"Categoria fora da lista",IF(INDEX('Configuração'!$C$12:$C$41,MATCH($C965,'Configuração'!$B$12:$B$41,0))&lt;&gt;$E965,"Tipo diferente do da categoria",IF(YEAR($A965)&lt;&gt;AnoPlanilha,"Fora do ano da planilha","OK")))))))))))</f>
        <v/>
      </c>
      <c r="H965" s="25">
        <f>IF(COUNTA($A965:$F965)=0,"",COUNTA($A965:$F965))</f>
        <v/>
      </c>
    </row>
    <row r="966">
      <c r="A966" s="24" t="n"/>
      <c r="B966" s="18" t="n"/>
      <c r="C966" s="18" t="n"/>
      <c r="D966" s="18" t="n"/>
      <c r="E966" s="19" t="n"/>
      <c r="F966" s="14" t="n"/>
      <c r="G966" s="20">
        <f>IF(COUNTA($A966:$F966)=0,"",IF($A966="","Falta a data",IF(NOT(ISNUMBER($A966)),"Data inválida: use 25/10/2026",IF($F966="","Falta o valor",IF(NOT(ISNUMBER($F966)),"Valor inválido: só números",IF($F966&lt;0,"Valor negativo: lance sem sinal e escolha o tipo",IF($E966="","Falta o tipo",IF($C966="","Sem categoria",IF(ISNA(MATCH($C966,'Configuração'!$B$12:$B$41,0)),"Categoria fora da lista",IF(INDEX('Configuração'!$C$12:$C$41,MATCH($C966,'Configuração'!$B$12:$B$41,0))&lt;&gt;$E966,"Tipo diferente do da categoria",IF(YEAR($A966)&lt;&gt;AnoPlanilha,"Fora do ano da planilha","OK")))))))))))</f>
        <v/>
      </c>
      <c r="H966" s="25">
        <f>IF(COUNTA($A966:$F966)=0,"",COUNTA($A966:$F966))</f>
        <v/>
      </c>
    </row>
    <row r="967">
      <c r="A967" s="24" t="n"/>
      <c r="B967" s="18" t="n"/>
      <c r="C967" s="18" t="n"/>
      <c r="D967" s="18" t="n"/>
      <c r="E967" s="19" t="n"/>
      <c r="F967" s="14" t="n"/>
      <c r="G967" s="20">
        <f>IF(COUNTA($A967:$F967)=0,"",IF($A967="","Falta a data",IF(NOT(ISNUMBER($A967)),"Data inválida: use 25/10/2026",IF($F967="","Falta o valor",IF(NOT(ISNUMBER($F967)),"Valor inválido: só números",IF($F967&lt;0,"Valor negativo: lance sem sinal e escolha o tipo",IF($E967="","Falta o tipo",IF($C967="","Sem categoria",IF(ISNA(MATCH($C967,'Configuração'!$B$12:$B$41,0)),"Categoria fora da lista",IF(INDEX('Configuração'!$C$12:$C$41,MATCH($C967,'Configuração'!$B$12:$B$41,0))&lt;&gt;$E967,"Tipo diferente do da categoria",IF(YEAR($A967)&lt;&gt;AnoPlanilha,"Fora do ano da planilha","OK")))))))))))</f>
        <v/>
      </c>
      <c r="H967" s="25">
        <f>IF(COUNTA($A967:$F967)=0,"",COUNTA($A967:$F967))</f>
        <v/>
      </c>
    </row>
    <row r="968">
      <c r="A968" s="24" t="n"/>
      <c r="B968" s="18" t="n"/>
      <c r="C968" s="18" t="n"/>
      <c r="D968" s="18" t="n"/>
      <c r="E968" s="19" t="n"/>
      <c r="F968" s="14" t="n"/>
      <c r="G968" s="20">
        <f>IF(COUNTA($A968:$F968)=0,"",IF($A968="","Falta a data",IF(NOT(ISNUMBER($A968)),"Data inválida: use 25/10/2026",IF($F968="","Falta o valor",IF(NOT(ISNUMBER($F968)),"Valor inválido: só números",IF($F968&lt;0,"Valor negativo: lance sem sinal e escolha o tipo",IF($E968="","Falta o tipo",IF($C968="","Sem categoria",IF(ISNA(MATCH($C968,'Configuração'!$B$12:$B$41,0)),"Categoria fora da lista",IF(INDEX('Configuração'!$C$12:$C$41,MATCH($C968,'Configuração'!$B$12:$B$41,0))&lt;&gt;$E968,"Tipo diferente do da categoria",IF(YEAR($A968)&lt;&gt;AnoPlanilha,"Fora do ano da planilha","OK")))))))))))</f>
        <v/>
      </c>
      <c r="H968" s="25">
        <f>IF(COUNTA($A968:$F968)=0,"",COUNTA($A968:$F968))</f>
        <v/>
      </c>
    </row>
    <row r="969">
      <c r="A969" s="24" t="n"/>
      <c r="B969" s="18" t="n"/>
      <c r="C969" s="18" t="n"/>
      <c r="D969" s="18" t="n"/>
      <c r="E969" s="19" t="n"/>
      <c r="F969" s="14" t="n"/>
      <c r="G969" s="20">
        <f>IF(COUNTA($A969:$F969)=0,"",IF($A969="","Falta a data",IF(NOT(ISNUMBER($A969)),"Data inválida: use 25/10/2026",IF($F969="","Falta o valor",IF(NOT(ISNUMBER($F969)),"Valor inválido: só números",IF($F969&lt;0,"Valor negativo: lance sem sinal e escolha o tipo",IF($E969="","Falta o tipo",IF($C969="","Sem categoria",IF(ISNA(MATCH($C969,'Configuração'!$B$12:$B$41,0)),"Categoria fora da lista",IF(INDEX('Configuração'!$C$12:$C$41,MATCH($C969,'Configuração'!$B$12:$B$41,0))&lt;&gt;$E969,"Tipo diferente do da categoria",IF(YEAR($A969)&lt;&gt;AnoPlanilha,"Fora do ano da planilha","OK")))))))))))</f>
        <v/>
      </c>
      <c r="H969" s="25">
        <f>IF(COUNTA($A969:$F969)=0,"",COUNTA($A969:$F969))</f>
        <v/>
      </c>
    </row>
    <row r="970">
      <c r="A970" s="24" t="n"/>
      <c r="B970" s="18" t="n"/>
      <c r="C970" s="18" t="n"/>
      <c r="D970" s="18" t="n"/>
      <c r="E970" s="19" t="n"/>
      <c r="F970" s="14" t="n"/>
      <c r="G970" s="20">
        <f>IF(COUNTA($A970:$F970)=0,"",IF($A970="","Falta a data",IF(NOT(ISNUMBER($A970)),"Data inválida: use 25/10/2026",IF($F970="","Falta o valor",IF(NOT(ISNUMBER($F970)),"Valor inválido: só números",IF($F970&lt;0,"Valor negativo: lance sem sinal e escolha o tipo",IF($E970="","Falta o tipo",IF($C970="","Sem categoria",IF(ISNA(MATCH($C970,'Configuração'!$B$12:$B$41,0)),"Categoria fora da lista",IF(INDEX('Configuração'!$C$12:$C$41,MATCH($C970,'Configuração'!$B$12:$B$41,0))&lt;&gt;$E970,"Tipo diferente do da categoria",IF(YEAR($A970)&lt;&gt;AnoPlanilha,"Fora do ano da planilha","OK")))))))))))</f>
        <v/>
      </c>
      <c r="H970" s="25">
        <f>IF(COUNTA($A970:$F970)=0,"",COUNTA($A970:$F970))</f>
        <v/>
      </c>
    </row>
    <row r="971">
      <c r="A971" s="24" t="n"/>
      <c r="B971" s="18" t="n"/>
      <c r="C971" s="18" t="n"/>
      <c r="D971" s="18" t="n"/>
      <c r="E971" s="19" t="n"/>
      <c r="F971" s="14" t="n"/>
      <c r="G971" s="20">
        <f>IF(COUNTA($A971:$F971)=0,"",IF($A971="","Falta a data",IF(NOT(ISNUMBER($A971)),"Data inválida: use 25/10/2026",IF($F971="","Falta o valor",IF(NOT(ISNUMBER($F971)),"Valor inválido: só números",IF($F971&lt;0,"Valor negativo: lance sem sinal e escolha o tipo",IF($E971="","Falta o tipo",IF($C971="","Sem categoria",IF(ISNA(MATCH($C971,'Configuração'!$B$12:$B$41,0)),"Categoria fora da lista",IF(INDEX('Configuração'!$C$12:$C$41,MATCH($C971,'Configuração'!$B$12:$B$41,0))&lt;&gt;$E971,"Tipo diferente do da categoria",IF(YEAR($A971)&lt;&gt;AnoPlanilha,"Fora do ano da planilha","OK")))))))))))</f>
        <v/>
      </c>
      <c r="H971" s="25">
        <f>IF(COUNTA($A971:$F971)=0,"",COUNTA($A971:$F971))</f>
        <v/>
      </c>
    </row>
    <row r="972">
      <c r="A972" s="24" t="n"/>
      <c r="B972" s="18" t="n"/>
      <c r="C972" s="18" t="n"/>
      <c r="D972" s="18" t="n"/>
      <c r="E972" s="19" t="n"/>
      <c r="F972" s="14" t="n"/>
      <c r="G972" s="20">
        <f>IF(COUNTA($A972:$F972)=0,"",IF($A972="","Falta a data",IF(NOT(ISNUMBER($A972)),"Data inválida: use 25/10/2026",IF($F972="","Falta o valor",IF(NOT(ISNUMBER($F972)),"Valor inválido: só números",IF($F972&lt;0,"Valor negativo: lance sem sinal e escolha o tipo",IF($E972="","Falta o tipo",IF($C972="","Sem categoria",IF(ISNA(MATCH($C972,'Configuração'!$B$12:$B$41,0)),"Categoria fora da lista",IF(INDEX('Configuração'!$C$12:$C$41,MATCH($C972,'Configuração'!$B$12:$B$41,0))&lt;&gt;$E972,"Tipo diferente do da categoria",IF(YEAR($A972)&lt;&gt;AnoPlanilha,"Fora do ano da planilha","OK")))))))))))</f>
        <v/>
      </c>
      <c r="H972" s="25">
        <f>IF(COUNTA($A972:$F972)=0,"",COUNTA($A972:$F972))</f>
        <v/>
      </c>
    </row>
    <row r="973">
      <c r="A973" s="24" t="n"/>
      <c r="B973" s="18" t="n"/>
      <c r="C973" s="18" t="n"/>
      <c r="D973" s="18" t="n"/>
      <c r="E973" s="19" t="n"/>
      <c r="F973" s="14" t="n"/>
      <c r="G973" s="20">
        <f>IF(COUNTA($A973:$F973)=0,"",IF($A973="","Falta a data",IF(NOT(ISNUMBER($A973)),"Data inválida: use 25/10/2026",IF($F973="","Falta o valor",IF(NOT(ISNUMBER($F973)),"Valor inválido: só números",IF($F973&lt;0,"Valor negativo: lance sem sinal e escolha o tipo",IF($E973="","Falta o tipo",IF($C973="","Sem categoria",IF(ISNA(MATCH($C973,'Configuração'!$B$12:$B$41,0)),"Categoria fora da lista",IF(INDEX('Configuração'!$C$12:$C$41,MATCH($C973,'Configuração'!$B$12:$B$41,0))&lt;&gt;$E973,"Tipo diferente do da categoria",IF(YEAR($A973)&lt;&gt;AnoPlanilha,"Fora do ano da planilha","OK")))))))))))</f>
        <v/>
      </c>
      <c r="H973" s="25">
        <f>IF(COUNTA($A973:$F973)=0,"",COUNTA($A973:$F973))</f>
        <v/>
      </c>
    </row>
    <row r="974">
      <c r="A974" s="24" t="n"/>
      <c r="B974" s="18" t="n"/>
      <c r="C974" s="18" t="n"/>
      <c r="D974" s="18" t="n"/>
      <c r="E974" s="19" t="n"/>
      <c r="F974" s="14" t="n"/>
      <c r="G974" s="20">
        <f>IF(COUNTA($A974:$F974)=0,"",IF($A974="","Falta a data",IF(NOT(ISNUMBER($A974)),"Data inválida: use 25/10/2026",IF($F974="","Falta o valor",IF(NOT(ISNUMBER($F974)),"Valor inválido: só números",IF($F974&lt;0,"Valor negativo: lance sem sinal e escolha o tipo",IF($E974="","Falta o tipo",IF($C974="","Sem categoria",IF(ISNA(MATCH($C974,'Configuração'!$B$12:$B$41,0)),"Categoria fora da lista",IF(INDEX('Configuração'!$C$12:$C$41,MATCH($C974,'Configuração'!$B$12:$B$41,0))&lt;&gt;$E974,"Tipo diferente do da categoria",IF(YEAR($A974)&lt;&gt;AnoPlanilha,"Fora do ano da planilha","OK")))))))))))</f>
        <v/>
      </c>
      <c r="H974" s="25">
        <f>IF(COUNTA($A974:$F974)=0,"",COUNTA($A974:$F974))</f>
        <v/>
      </c>
    </row>
    <row r="975">
      <c r="A975" s="24" t="n"/>
      <c r="B975" s="18" t="n"/>
      <c r="C975" s="18" t="n"/>
      <c r="D975" s="18" t="n"/>
      <c r="E975" s="19" t="n"/>
      <c r="F975" s="14" t="n"/>
      <c r="G975" s="20">
        <f>IF(COUNTA($A975:$F975)=0,"",IF($A975="","Falta a data",IF(NOT(ISNUMBER($A975)),"Data inválida: use 25/10/2026",IF($F975="","Falta o valor",IF(NOT(ISNUMBER($F975)),"Valor inválido: só números",IF($F975&lt;0,"Valor negativo: lance sem sinal e escolha o tipo",IF($E975="","Falta o tipo",IF($C975="","Sem categoria",IF(ISNA(MATCH($C975,'Configuração'!$B$12:$B$41,0)),"Categoria fora da lista",IF(INDEX('Configuração'!$C$12:$C$41,MATCH($C975,'Configuração'!$B$12:$B$41,0))&lt;&gt;$E975,"Tipo diferente do da categoria",IF(YEAR($A975)&lt;&gt;AnoPlanilha,"Fora do ano da planilha","OK")))))))))))</f>
        <v/>
      </c>
      <c r="H975" s="25">
        <f>IF(COUNTA($A975:$F975)=0,"",COUNTA($A975:$F975))</f>
        <v/>
      </c>
    </row>
    <row r="976">
      <c r="A976" s="24" t="n"/>
      <c r="B976" s="18" t="n"/>
      <c r="C976" s="18" t="n"/>
      <c r="D976" s="18" t="n"/>
      <c r="E976" s="19" t="n"/>
      <c r="F976" s="14" t="n"/>
      <c r="G976" s="20">
        <f>IF(COUNTA($A976:$F976)=0,"",IF($A976="","Falta a data",IF(NOT(ISNUMBER($A976)),"Data inválida: use 25/10/2026",IF($F976="","Falta o valor",IF(NOT(ISNUMBER($F976)),"Valor inválido: só números",IF($F976&lt;0,"Valor negativo: lance sem sinal e escolha o tipo",IF($E976="","Falta o tipo",IF($C976="","Sem categoria",IF(ISNA(MATCH($C976,'Configuração'!$B$12:$B$41,0)),"Categoria fora da lista",IF(INDEX('Configuração'!$C$12:$C$41,MATCH($C976,'Configuração'!$B$12:$B$41,0))&lt;&gt;$E976,"Tipo diferente do da categoria",IF(YEAR($A976)&lt;&gt;AnoPlanilha,"Fora do ano da planilha","OK")))))))))))</f>
        <v/>
      </c>
      <c r="H976" s="25">
        <f>IF(COUNTA($A976:$F976)=0,"",COUNTA($A976:$F976))</f>
        <v/>
      </c>
    </row>
    <row r="977">
      <c r="A977" s="24" t="n"/>
      <c r="B977" s="18" t="n"/>
      <c r="C977" s="18" t="n"/>
      <c r="D977" s="18" t="n"/>
      <c r="E977" s="19" t="n"/>
      <c r="F977" s="14" t="n"/>
      <c r="G977" s="20">
        <f>IF(COUNTA($A977:$F977)=0,"",IF($A977="","Falta a data",IF(NOT(ISNUMBER($A977)),"Data inválida: use 25/10/2026",IF($F977="","Falta o valor",IF(NOT(ISNUMBER($F977)),"Valor inválido: só números",IF($F977&lt;0,"Valor negativo: lance sem sinal e escolha o tipo",IF($E977="","Falta o tipo",IF($C977="","Sem categoria",IF(ISNA(MATCH($C977,'Configuração'!$B$12:$B$41,0)),"Categoria fora da lista",IF(INDEX('Configuração'!$C$12:$C$41,MATCH($C977,'Configuração'!$B$12:$B$41,0))&lt;&gt;$E977,"Tipo diferente do da categoria",IF(YEAR($A977)&lt;&gt;AnoPlanilha,"Fora do ano da planilha","OK")))))))))))</f>
        <v/>
      </c>
      <c r="H977" s="25">
        <f>IF(COUNTA($A977:$F977)=0,"",COUNTA($A977:$F977))</f>
        <v/>
      </c>
    </row>
    <row r="978">
      <c r="A978" s="24" t="n"/>
      <c r="B978" s="18" t="n"/>
      <c r="C978" s="18" t="n"/>
      <c r="D978" s="18" t="n"/>
      <c r="E978" s="19" t="n"/>
      <c r="F978" s="14" t="n"/>
      <c r="G978" s="20">
        <f>IF(COUNTA($A978:$F978)=0,"",IF($A978="","Falta a data",IF(NOT(ISNUMBER($A978)),"Data inválida: use 25/10/2026",IF($F978="","Falta o valor",IF(NOT(ISNUMBER($F978)),"Valor inválido: só números",IF($F978&lt;0,"Valor negativo: lance sem sinal e escolha o tipo",IF($E978="","Falta o tipo",IF($C978="","Sem categoria",IF(ISNA(MATCH($C978,'Configuração'!$B$12:$B$41,0)),"Categoria fora da lista",IF(INDEX('Configuração'!$C$12:$C$41,MATCH($C978,'Configuração'!$B$12:$B$41,0))&lt;&gt;$E978,"Tipo diferente do da categoria",IF(YEAR($A978)&lt;&gt;AnoPlanilha,"Fora do ano da planilha","OK")))))))))))</f>
        <v/>
      </c>
      <c r="H978" s="25">
        <f>IF(COUNTA($A978:$F978)=0,"",COUNTA($A978:$F978))</f>
        <v/>
      </c>
    </row>
    <row r="979">
      <c r="A979" s="24" t="n"/>
      <c r="B979" s="18" t="n"/>
      <c r="C979" s="18" t="n"/>
      <c r="D979" s="18" t="n"/>
      <c r="E979" s="19" t="n"/>
      <c r="F979" s="14" t="n"/>
      <c r="G979" s="20">
        <f>IF(COUNTA($A979:$F979)=0,"",IF($A979="","Falta a data",IF(NOT(ISNUMBER($A979)),"Data inválida: use 25/10/2026",IF($F979="","Falta o valor",IF(NOT(ISNUMBER($F979)),"Valor inválido: só números",IF($F979&lt;0,"Valor negativo: lance sem sinal e escolha o tipo",IF($E979="","Falta o tipo",IF($C979="","Sem categoria",IF(ISNA(MATCH($C979,'Configuração'!$B$12:$B$41,0)),"Categoria fora da lista",IF(INDEX('Configuração'!$C$12:$C$41,MATCH($C979,'Configuração'!$B$12:$B$41,0))&lt;&gt;$E979,"Tipo diferente do da categoria",IF(YEAR($A979)&lt;&gt;AnoPlanilha,"Fora do ano da planilha","OK")))))))))))</f>
        <v/>
      </c>
      <c r="H979" s="25">
        <f>IF(COUNTA($A979:$F979)=0,"",COUNTA($A979:$F979))</f>
        <v/>
      </c>
    </row>
    <row r="980">
      <c r="A980" s="24" t="n"/>
      <c r="B980" s="18" t="n"/>
      <c r="C980" s="18" t="n"/>
      <c r="D980" s="18" t="n"/>
      <c r="E980" s="19" t="n"/>
      <c r="F980" s="14" t="n"/>
      <c r="G980" s="20">
        <f>IF(COUNTA($A980:$F980)=0,"",IF($A980="","Falta a data",IF(NOT(ISNUMBER($A980)),"Data inválida: use 25/10/2026",IF($F980="","Falta o valor",IF(NOT(ISNUMBER($F980)),"Valor inválido: só números",IF($F980&lt;0,"Valor negativo: lance sem sinal e escolha o tipo",IF($E980="","Falta o tipo",IF($C980="","Sem categoria",IF(ISNA(MATCH($C980,'Configuração'!$B$12:$B$41,0)),"Categoria fora da lista",IF(INDEX('Configuração'!$C$12:$C$41,MATCH($C980,'Configuração'!$B$12:$B$41,0))&lt;&gt;$E980,"Tipo diferente do da categoria",IF(YEAR($A980)&lt;&gt;AnoPlanilha,"Fora do ano da planilha","OK")))))))))))</f>
        <v/>
      </c>
      <c r="H980" s="25">
        <f>IF(COUNTA($A980:$F980)=0,"",COUNTA($A980:$F980))</f>
        <v/>
      </c>
    </row>
    <row r="981">
      <c r="A981" s="24" t="n"/>
      <c r="B981" s="18" t="n"/>
      <c r="C981" s="18" t="n"/>
      <c r="D981" s="18" t="n"/>
      <c r="E981" s="19" t="n"/>
      <c r="F981" s="14" t="n"/>
      <c r="G981" s="20">
        <f>IF(COUNTA($A981:$F981)=0,"",IF($A981="","Falta a data",IF(NOT(ISNUMBER($A981)),"Data inválida: use 25/10/2026",IF($F981="","Falta o valor",IF(NOT(ISNUMBER($F981)),"Valor inválido: só números",IF($F981&lt;0,"Valor negativo: lance sem sinal e escolha o tipo",IF($E981="","Falta o tipo",IF($C981="","Sem categoria",IF(ISNA(MATCH($C981,'Configuração'!$B$12:$B$41,0)),"Categoria fora da lista",IF(INDEX('Configuração'!$C$12:$C$41,MATCH($C981,'Configuração'!$B$12:$B$41,0))&lt;&gt;$E981,"Tipo diferente do da categoria",IF(YEAR($A981)&lt;&gt;AnoPlanilha,"Fora do ano da planilha","OK")))))))))))</f>
        <v/>
      </c>
      <c r="H981" s="25">
        <f>IF(COUNTA($A981:$F981)=0,"",COUNTA($A981:$F981))</f>
        <v/>
      </c>
    </row>
    <row r="982">
      <c r="A982" s="24" t="n"/>
      <c r="B982" s="18" t="n"/>
      <c r="C982" s="18" t="n"/>
      <c r="D982" s="18" t="n"/>
      <c r="E982" s="19" t="n"/>
      <c r="F982" s="14" t="n"/>
      <c r="G982" s="20">
        <f>IF(COUNTA($A982:$F982)=0,"",IF($A982="","Falta a data",IF(NOT(ISNUMBER($A982)),"Data inválida: use 25/10/2026",IF($F982="","Falta o valor",IF(NOT(ISNUMBER($F982)),"Valor inválido: só números",IF($F982&lt;0,"Valor negativo: lance sem sinal e escolha o tipo",IF($E982="","Falta o tipo",IF($C982="","Sem categoria",IF(ISNA(MATCH($C982,'Configuração'!$B$12:$B$41,0)),"Categoria fora da lista",IF(INDEX('Configuração'!$C$12:$C$41,MATCH($C982,'Configuração'!$B$12:$B$41,0))&lt;&gt;$E982,"Tipo diferente do da categoria",IF(YEAR($A982)&lt;&gt;AnoPlanilha,"Fora do ano da planilha","OK")))))))))))</f>
        <v/>
      </c>
      <c r="H982" s="25">
        <f>IF(COUNTA($A982:$F982)=0,"",COUNTA($A982:$F982))</f>
        <v/>
      </c>
    </row>
    <row r="983">
      <c r="A983" s="24" t="n"/>
      <c r="B983" s="18" t="n"/>
      <c r="C983" s="18" t="n"/>
      <c r="D983" s="18" t="n"/>
      <c r="E983" s="19" t="n"/>
      <c r="F983" s="14" t="n"/>
      <c r="G983" s="20">
        <f>IF(COUNTA($A983:$F983)=0,"",IF($A983="","Falta a data",IF(NOT(ISNUMBER($A983)),"Data inválida: use 25/10/2026",IF($F983="","Falta o valor",IF(NOT(ISNUMBER($F983)),"Valor inválido: só números",IF($F983&lt;0,"Valor negativo: lance sem sinal e escolha o tipo",IF($E983="","Falta o tipo",IF($C983="","Sem categoria",IF(ISNA(MATCH($C983,'Configuração'!$B$12:$B$41,0)),"Categoria fora da lista",IF(INDEX('Configuração'!$C$12:$C$41,MATCH($C983,'Configuração'!$B$12:$B$41,0))&lt;&gt;$E983,"Tipo diferente do da categoria",IF(YEAR($A983)&lt;&gt;AnoPlanilha,"Fora do ano da planilha","OK")))))))))))</f>
        <v/>
      </c>
      <c r="H983" s="25">
        <f>IF(COUNTA($A983:$F983)=0,"",COUNTA($A983:$F983))</f>
        <v/>
      </c>
    </row>
    <row r="984">
      <c r="A984" s="24" t="n"/>
      <c r="B984" s="18" t="n"/>
      <c r="C984" s="18" t="n"/>
      <c r="D984" s="18" t="n"/>
      <c r="E984" s="19" t="n"/>
      <c r="F984" s="14" t="n"/>
      <c r="G984" s="20">
        <f>IF(COUNTA($A984:$F984)=0,"",IF($A984="","Falta a data",IF(NOT(ISNUMBER($A984)),"Data inválida: use 25/10/2026",IF($F984="","Falta o valor",IF(NOT(ISNUMBER($F984)),"Valor inválido: só números",IF($F984&lt;0,"Valor negativo: lance sem sinal e escolha o tipo",IF($E984="","Falta o tipo",IF($C984="","Sem categoria",IF(ISNA(MATCH($C984,'Configuração'!$B$12:$B$41,0)),"Categoria fora da lista",IF(INDEX('Configuração'!$C$12:$C$41,MATCH($C984,'Configuração'!$B$12:$B$41,0))&lt;&gt;$E984,"Tipo diferente do da categoria",IF(YEAR($A984)&lt;&gt;AnoPlanilha,"Fora do ano da planilha","OK")))))))))))</f>
        <v/>
      </c>
      <c r="H984" s="25">
        <f>IF(COUNTA($A984:$F984)=0,"",COUNTA($A984:$F984))</f>
        <v/>
      </c>
    </row>
    <row r="985">
      <c r="A985" s="24" t="n"/>
      <c r="B985" s="18" t="n"/>
      <c r="C985" s="18" t="n"/>
      <c r="D985" s="18" t="n"/>
      <c r="E985" s="19" t="n"/>
      <c r="F985" s="14" t="n"/>
      <c r="G985" s="20">
        <f>IF(COUNTA($A985:$F985)=0,"",IF($A985="","Falta a data",IF(NOT(ISNUMBER($A985)),"Data inválida: use 25/10/2026",IF($F985="","Falta o valor",IF(NOT(ISNUMBER($F985)),"Valor inválido: só números",IF($F985&lt;0,"Valor negativo: lance sem sinal e escolha o tipo",IF($E985="","Falta o tipo",IF($C985="","Sem categoria",IF(ISNA(MATCH($C985,'Configuração'!$B$12:$B$41,0)),"Categoria fora da lista",IF(INDEX('Configuração'!$C$12:$C$41,MATCH($C985,'Configuração'!$B$12:$B$41,0))&lt;&gt;$E985,"Tipo diferente do da categoria",IF(YEAR($A985)&lt;&gt;AnoPlanilha,"Fora do ano da planilha","OK")))))))))))</f>
        <v/>
      </c>
      <c r="H985" s="25">
        <f>IF(COUNTA($A985:$F985)=0,"",COUNTA($A985:$F985))</f>
        <v/>
      </c>
    </row>
    <row r="986">
      <c r="A986" s="24" t="n"/>
      <c r="B986" s="18" t="n"/>
      <c r="C986" s="18" t="n"/>
      <c r="D986" s="18" t="n"/>
      <c r="E986" s="19" t="n"/>
      <c r="F986" s="14" t="n"/>
      <c r="G986" s="20">
        <f>IF(COUNTA($A986:$F986)=0,"",IF($A986="","Falta a data",IF(NOT(ISNUMBER($A986)),"Data inválida: use 25/10/2026",IF($F986="","Falta o valor",IF(NOT(ISNUMBER($F986)),"Valor inválido: só números",IF($F986&lt;0,"Valor negativo: lance sem sinal e escolha o tipo",IF($E986="","Falta o tipo",IF($C986="","Sem categoria",IF(ISNA(MATCH($C986,'Configuração'!$B$12:$B$41,0)),"Categoria fora da lista",IF(INDEX('Configuração'!$C$12:$C$41,MATCH($C986,'Configuração'!$B$12:$B$41,0))&lt;&gt;$E986,"Tipo diferente do da categoria",IF(YEAR($A986)&lt;&gt;AnoPlanilha,"Fora do ano da planilha","OK")))))))))))</f>
        <v/>
      </c>
      <c r="H986" s="25">
        <f>IF(COUNTA($A986:$F986)=0,"",COUNTA($A986:$F986))</f>
        <v/>
      </c>
    </row>
    <row r="987">
      <c r="A987" s="24" t="n"/>
      <c r="B987" s="18" t="n"/>
      <c r="C987" s="18" t="n"/>
      <c r="D987" s="18" t="n"/>
      <c r="E987" s="19" t="n"/>
      <c r="F987" s="14" t="n"/>
      <c r="G987" s="20">
        <f>IF(COUNTA($A987:$F987)=0,"",IF($A987="","Falta a data",IF(NOT(ISNUMBER($A987)),"Data inválida: use 25/10/2026",IF($F987="","Falta o valor",IF(NOT(ISNUMBER($F987)),"Valor inválido: só números",IF($F987&lt;0,"Valor negativo: lance sem sinal e escolha o tipo",IF($E987="","Falta o tipo",IF($C987="","Sem categoria",IF(ISNA(MATCH($C987,'Configuração'!$B$12:$B$41,0)),"Categoria fora da lista",IF(INDEX('Configuração'!$C$12:$C$41,MATCH($C987,'Configuração'!$B$12:$B$41,0))&lt;&gt;$E987,"Tipo diferente do da categoria",IF(YEAR($A987)&lt;&gt;AnoPlanilha,"Fora do ano da planilha","OK")))))))))))</f>
        <v/>
      </c>
      <c r="H987" s="25">
        <f>IF(COUNTA($A987:$F987)=0,"",COUNTA($A987:$F987))</f>
        <v/>
      </c>
    </row>
    <row r="988">
      <c r="A988" s="24" t="n"/>
      <c r="B988" s="18" t="n"/>
      <c r="C988" s="18" t="n"/>
      <c r="D988" s="18" t="n"/>
      <c r="E988" s="19" t="n"/>
      <c r="F988" s="14" t="n"/>
      <c r="G988" s="20">
        <f>IF(COUNTA($A988:$F988)=0,"",IF($A988="","Falta a data",IF(NOT(ISNUMBER($A988)),"Data inválida: use 25/10/2026",IF($F988="","Falta o valor",IF(NOT(ISNUMBER($F988)),"Valor inválido: só números",IF($F988&lt;0,"Valor negativo: lance sem sinal e escolha o tipo",IF($E988="","Falta o tipo",IF($C988="","Sem categoria",IF(ISNA(MATCH($C988,'Configuração'!$B$12:$B$41,0)),"Categoria fora da lista",IF(INDEX('Configuração'!$C$12:$C$41,MATCH($C988,'Configuração'!$B$12:$B$41,0))&lt;&gt;$E988,"Tipo diferente do da categoria",IF(YEAR($A988)&lt;&gt;AnoPlanilha,"Fora do ano da planilha","OK")))))))))))</f>
        <v/>
      </c>
      <c r="H988" s="25">
        <f>IF(COUNTA($A988:$F988)=0,"",COUNTA($A988:$F988))</f>
        <v/>
      </c>
    </row>
    <row r="989">
      <c r="A989" s="24" t="n"/>
      <c r="B989" s="18" t="n"/>
      <c r="C989" s="18" t="n"/>
      <c r="D989" s="18" t="n"/>
      <c r="E989" s="19" t="n"/>
      <c r="F989" s="14" t="n"/>
      <c r="G989" s="20">
        <f>IF(COUNTA($A989:$F989)=0,"",IF($A989="","Falta a data",IF(NOT(ISNUMBER($A989)),"Data inválida: use 25/10/2026",IF($F989="","Falta o valor",IF(NOT(ISNUMBER($F989)),"Valor inválido: só números",IF($F989&lt;0,"Valor negativo: lance sem sinal e escolha o tipo",IF($E989="","Falta o tipo",IF($C989="","Sem categoria",IF(ISNA(MATCH($C989,'Configuração'!$B$12:$B$41,0)),"Categoria fora da lista",IF(INDEX('Configuração'!$C$12:$C$41,MATCH($C989,'Configuração'!$B$12:$B$41,0))&lt;&gt;$E989,"Tipo diferente do da categoria",IF(YEAR($A989)&lt;&gt;AnoPlanilha,"Fora do ano da planilha","OK")))))))))))</f>
        <v/>
      </c>
      <c r="H989" s="25">
        <f>IF(COUNTA($A989:$F989)=0,"",COUNTA($A989:$F989))</f>
        <v/>
      </c>
    </row>
    <row r="990">
      <c r="A990" s="24" t="n"/>
      <c r="B990" s="18" t="n"/>
      <c r="C990" s="18" t="n"/>
      <c r="D990" s="18" t="n"/>
      <c r="E990" s="19" t="n"/>
      <c r="F990" s="14" t="n"/>
      <c r="G990" s="20">
        <f>IF(COUNTA($A990:$F990)=0,"",IF($A990="","Falta a data",IF(NOT(ISNUMBER($A990)),"Data inválida: use 25/10/2026",IF($F990="","Falta o valor",IF(NOT(ISNUMBER($F990)),"Valor inválido: só números",IF($F990&lt;0,"Valor negativo: lance sem sinal e escolha o tipo",IF($E990="","Falta o tipo",IF($C990="","Sem categoria",IF(ISNA(MATCH($C990,'Configuração'!$B$12:$B$41,0)),"Categoria fora da lista",IF(INDEX('Configuração'!$C$12:$C$41,MATCH($C990,'Configuração'!$B$12:$B$41,0))&lt;&gt;$E990,"Tipo diferente do da categoria",IF(YEAR($A990)&lt;&gt;AnoPlanilha,"Fora do ano da planilha","OK")))))))))))</f>
        <v/>
      </c>
      <c r="H990" s="25">
        <f>IF(COUNTA($A990:$F990)=0,"",COUNTA($A990:$F990))</f>
        <v/>
      </c>
    </row>
    <row r="991">
      <c r="A991" s="24" t="n"/>
      <c r="B991" s="18" t="n"/>
      <c r="C991" s="18" t="n"/>
      <c r="D991" s="18" t="n"/>
      <c r="E991" s="19" t="n"/>
      <c r="F991" s="14" t="n"/>
      <c r="G991" s="20">
        <f>IF(COUNTA($A991:$F991)=0,"",IF($A991="","Falta a data",IF(NOT(ISNUMBER($A991)),"Data inválida: use 25/10/2026",IF($F991="","Falta o valor",IF(NOT(ISNUMBER($F991)),"Valor inválido: só números",IF($F991&lt;0,"Valor negativo: lance sem sinal e escolha o tipo",IF($E991="","Falta o tipo",IF($C991="","Sem categoria",IF(ISNA(MATCH($C991,'Configuração'!$B$12:$B$41,0)),"Categoria fora da lista",IF(INDEX('Configuração'!$C$12:$C$41,MATCH($C991,'Configuração'!$B$12:$B$41,0))&lt;&gt;$E991,"Tipo diferente do da categoria",IF(YEAR($A991)&lt;&gt;AnoPlanilha,"Fora do ano da planilha","OK")))))))))))</f>
        <v/>
      </c>
      <c r="H991" s="25">
        <f>IF(COUNTA($A991:$F991)=0,"",COUNTA($A991:$F991))</f>
        <v/>
      </c>
    </row>
    <row r="992">
      <c r="A992" s="24" t="n"/>
      <c r="B992" s="18" t="n"/>
      <c r="C992" s="18" t="n"/>
      <c r="D992" s="18" t="n"/>
      <c r="E992" s="19" t="n"/>
      <c r="F992" s="14" t="n"/>
      <c r="G992" s="20">
        <f>IF(COUNTA($A992:$F992)=0,"",IF($A992="","Falta a data",IF(NOT(ISNUMBER($A992)),"Data inválida: use 25/10/2026",IF($F992="","Falta o valor",IF(NOT(ISNUMBER($F992)),"Valor inválido: só números",IF($F992&lt;0,"Valor negativo: lance sem sinal e escolha o tipo",IF($E992="","Falta o tipo",IF($C992="","Sem categoria",IF(ISNA(MATCH($C992,'Configuração'!$B$12:$B$41,0)),"Categoria fora da lista",IF(INDEX('Configuração'!$C$12:$C$41,MATCH($C992,'Configuração'!$B$12:$B$41,0))&lt;&gt;$E992,"Tipo diferente do da categoria",IF(YEAR($A992)&lt;&gt;AnoPlanilha,"Fora do ano da planilha","OK")))))))))))</f>
        <v/>
      </c>
      <c r="H992" s="25">
        <f>IF(COUNTA($A992:$F992)=0,"",COUNTA($A992:$F992))</f>
        <v/>
      </c>
    </row>
    <row r="993">
      <c r="A993" s="24" t="n"/>
      <c r="B993" s="18" t="n"/>
      <c r="C993" s="18" t="n"/>
      <c r="D993" s="18" t="n"/>
      <c r="E993" s="19" t="n"/>
      <c r="F993" s="14" t="n"/>
      <c r="G993" s="20">
        <f>IF(COUNTA($A993:$F993)=0,"",IF($A993="","Falta a data",IF(NOT(ISNUMBER($A993)),"Data inválida: use 25/10/2026",IF($F993="","Falta o valor",IF(NOT(ISNUMBER($F993)),"Valor inválido: só números",IF($F993&lt;0,"Valor negativo: lance sem sinal e escolha o tipo",IF($E993="","Falta o tipo",IF($C993="","Sem categoria",IF(ISNA(MATCH($C993,'Configuração'!$B$12:$B$41,0)),"Categoria fora da lista",IF(INDEX('Configuração'!$C$12:$C$41,MATCH($C993,'Configuração'!$B$12:$B$41,0))&lt;&gt;$E993,"Tipo diferente do da categoria",IF(YEAR($A993)&lt;&gt;AnoPlanilha,"Fora do ano da planilha","OK")))))))))))</f>
        <v/>
      </c>
      <c r="H993" s="25">
        <f>IF(COUNTA($A993:$F993)=0,"",COUNTA($A993:$F993))</f>
        <v/>
      </c>
    </row>
    <row r="994">
      <c r="A994" s="24" t="n"/>
      <c r="B994" s="18" t="n"/>
      <c r="C994" s="18" t="n"/>
      <c r="D994" s="18" t="n"/>
      <c r="E994" s="19" t="n"/>
      <c r="F994" s="14" t="n"/>
      <c r="G994" s="20">
        <f>IF(COUNTA($A994:$F994)=0,"",IF($A994="","Falta a data",IF(NOT(ISNUMBER($A994)),"Data inválida: use 25/10/2026",IF($F994="","Falta o valor",IF(NOT(ISNUMBER($F994)),"Valor inválido: só números",IF($F994&lt;0,"Valor negativo: lance sem sinal e escolha o tipo",IF($E994="","Falta o tipo",IF($C994="","Sem categoria",IF(ISNA(MATCH($C994,'Configuração'!$B$12:$B$41,0)),"Categoria fora da lista",IF(INDEX('Configuração'!$C$12:$C$41,MATCH($C994,'Configuração'!$B$12:$B$41,0))&lt;&gt;$E994,"Tipo diferente do da categoria",IF(YEAR($A994)&lt;&gt;AnoPlanilha,"Fora do ano da planilha","OK")))))))))))</f>
        <v/>
      </c>
      <c r="H994" s="25">
        <f>IF(COUNTA($A994:$F994)=0,"",COUNTA($A994:$F994))</f>
        <v/>
      </c>
    </row>
    <row r="995">
      <c r="A995" s="24" t="n"/>
      <c r="B995" s="18" t="n"/>
      <c r="C995" s="18" t="n"/>
      <c r="D995" s="18" t="n"/>
      <c r="E995" s="19" t="n"/>
      <c r="F995" s="14" t="n"/>
      <c r="G995" s="20">
        <f>IF(COUNTA($A995:$F995)=0,"",IF($A995="","Falta a data",IF(NOT(ISNUMBER($A995)),"Data inválida: use 25/10/2026",IF($F995="","Falta o valor",IF(NOT(ISNUMBER($F995)),"Valor inválido: só números",IF($F995&lt;0,"Valor negativo: lance sem sinal e escolha o tipo",IF($E995="","Falta o tipo",IF($C995="","Sem categoria",IF(ISNA(MATCH($C995,'Configuração'!$B$12:$B$41,0)),"Categoria fora da lista",IF(INDEX('Configuração'!$C$12:$C$41,MATCH($C995,'Configuração'!$B$12:$B$41,0))&lt;&gt;$E995,"Tipo diferente do da categoria",IF(YEAR($A995)&lt;&gt;AnoPlanilha,"Fora do ano da planilha","OK")))))))))))</f>
        <v/>
      </c>
      <c r="H995" s="25">
        <f>IF(COUNTA($A995:$F995)=0,"",COUNTA($A995:$F995))</f>
        <v/>
      </c>
    </row>
    <row r="996">
      <c r="A996" s="24" t="n"/>
      <c r="B996" s="18" t="n"/>
      <c r="C996" s="18" t="n"/>
      <c r="D996" s="18" t="n"/>
      <c r="E996" s="19" t="n"/>
      <c r="F996" s="14" t="n"/>
      <c r="G996" s="20">
        <f>IF(COUNTA($A996:$F996)=0,"",IF($A996="","Falta a data",IF(NOT(ISNUMBER($A996)),"Data inválida: use 25/10/2026",IF($F996="","Falta o valor",IF(NOT(ISNUMBER($F996)),"Valor inválido: só números",IF($F996&lt;0,"Valor negativo: lance sem sinal e escolha o tipo",IF($E996="","Falta o tipo",IF($C996="","Sem categoria",IF(ISNA(MATCH($C996,'Configuração'!$B$12:$B$41,0)),"Categoria fora da lista",IF(INDEX('Configuração'!$C$12:$C$41,MATCH($C996,'Configuração'!$B$12:$B$41,0))&lt;&gt;$E996,"Tipo diferente do da categoria",IF(YEAR($A996)&lt;&gt;AnoPlanilha,"Fora do ano da planilha","OK")))))))))))</f>
        <v/>
      </c>
      <c r="H996" s="25">
        <f>IF(COUNTA($A996:$F996)=0,"",COUNTA($A996:$F996))</f>
        <v/>
      </c>
    </row>
    <row r="997">
      <c r="A997" s="24" t="n"/>
      <c r="B997" s="18" t="n"/>
      <c r="C997" s="18" t="n"/>
      <c r="D997" s="18" t="n"/>
      <c r="E997" s="19" t="n"/>
      <c r="F997" s="14" t="n"/>
      <c r="G997" s="20">
        <f>IF(COUNTA($A997:$F997)=0,"",IF($A997="","Falta a data",IF(NOT(ISNUMBER($A997)),"Data inválida: use 25/10/2026",IF($F997="","Falta o valor",IF(NOT(ISNUMBER($F997)),"Valor inválido: só números",IF($F997&lt;0,"Valor negativo: lance sem sinal e escolha o tipo",IF($E997="","Falta o tipo",IF($C997="","Sem categoria",IF(ISNA(MATCH($C997,'Configuração'!$B$12:$B$41,0)),"Categoria fora da lista",IF(INDEX('Configuração'!$C$12:$C$41,MATCH($C997,'Configuração'!$B$12:$B$41,0))&lt;&gt;$E997,"Tipo diferente do da categoria",IF(YEAR($A997)&lt;&gt;AnoPlanilha,"Fora do ano da planilha","OK")))))))))))</f>
        <v/>
      </c>
      <c r="H997" s="25">
        <f>IF(COUNTA($A997:$F997)=0,"",COUNTA($A997:$F997))</f>
        <v/>
      </c>
    </row>
    <row r="998">
      <c r="A998" s="24" t="n"/>
      <c r="B998" s="18" t="n"/>
      <c r="C998" s="18" t="n"/>
      <c r="D998" s="18" t="n"/>
      <c r="E998" s="19" t="n"/>
      <c r="F998" s="14" t="n"/>
      <c r="G998" s="20">
        <f>IF(COUNTA($A998:$F998)=0,"",IF($A998="","Falta a data",IF(NOT(ISNUMBER($A998)),"Data inválida: use 25/10/2026",IF($F998="","Falta o valor",IF(NOT(ISNUMBER($F998)),"Valor inválido: só números",IF($F998&lt;0,"Valor negativo: lance sem sinal e escolha o tipo",IF($E998="","Falta o tipo",IF($C998="","Sem categoria",IF(ISNA(MATCH($C998,'Configuração'!$B$12:$B$41,0)),"Categoria fora da lista",IF(INDEX('Configuração'!$C$12:$C$41,MATCH($C998,'Configuração'!$B$12:$B$41,0))&lt;&gt;$E998,"Tipo diferente do da categoria",IF(YEAR($A998)&lt;&gt;AnoPlanilha,"Fora do ano da planilha","OK")))))))))))</f>
        <v/>
      </c>
      <c r="H998" s="25">
        <f>IF(COUNTA($A998:$F998)=0,"",COUNTA($A998:$F998))</f>
        <v/>
      </c>
    </row>
    <row r="999">
      <c r="A999" s="24" t="n"/>
      <c r="B999" s="18" t="n"/>
      <c r="C999" s="18" t="n"/>
      <c r="D999" s="18" t="n"/>
      <c r="E999" s="19" t="n"/>
      <c r="F999" s="14" t="n"/>
      <c r="G999" s="20">
        <f>IF(COUNTA($A999:$F999)=0,"",IF($A999="","Falta a data",IF(NOT(ISNUMBER($A999)),"Data inválida: use 25/10/2026",IF($F999="","Falta o valor",IF(NOT(ISNUMBER($F999)),"Valor inválido: só números",IF($F999&lt;0,"Valor negativo: lance sem sinal e escolha o tipo",IF($E999="","Falta o tipo",IF($C999="","Sem categoria",IF(ISNA(MATCH($C999,'Configuração'!$B$12:$B$41,0)),"Categoria fora da lista",IF(INDEX('Configuração'!$C$12:$C$41,MATCH($C999,'Configuração'!$B$12:$B$41,0))&lt;&gt;$E999,"Tipo diferente do da categoria",IF(YEAR($A999)&lt;&gt;AnoPlanilha,"Fora do ano da planilha","OK")))))))))))</f>
        <v/>
      </c>
      <c r="H999" s="25">
        <f>IF(COUNTA($A999:$F999)=0,"",COUNTA($A999:$F999))</f>
        <v/>
      </c>
    </row>
    <row r="1000">
      <c r="A1000" s="24" t="n"/>
      <c r="B1000" s="18" t="n"/>
      <c r="C1000" s="18" t="n"/>
      <c r="D1000" s="18" t="n"/>
      <c r="E1000" s="19" t="n"/>
      <c r="F1000" s="14" t="n"/>
      <c r="G1000" s="20">
        <f>IF(COUNTA($A1000:$F1000)=0,"",IF($A1000="","Falta a data",IF(NOT(ISNUMBER($A1000)),"Data inválida: use 25/10/2026",IF($F1000="","Falta o valor",IF(NOT(ISNUMBER($F1000)),"Valor inválido: só números",IF($F1000&lt;0,"Valor negativo: lance sem sinal e escolha o tipo",IF($E1000="","Falta o tipo",IF($C1000="","Sem categoria",IF(ISNA(MATCH($C1000,'Configuração'!$B$12:$B$41,0)),"Categoria fora da lista",IF(INDEX('Configuração'!$C$12:$C$41,MATCH($C1000,'Configuração'!$B$12:$B$41,0))&lt;&gt;$E1000,"Tipo diferente do da categoria",IF(YEAR($A1000)&lt;&gt;AnoPlanilha,"Fora do ano da planilha","OK")))))))))))</f>
        <v/>
      </c>
      <c r="H1000" s="25">
        <f>IF(COUNTA($A1000:$F1000)=0,"",COUNTA($A1000:$F1000))</f>
        <v/>
      </c>
    </row>
    <row r="1001">
      <c r="A1001" s="24" t="n"/>
      <c r="B1001" s="18" t="n"/>
      <c r="C1001" s="18" t="n"/>
      <c r="D1001" s="18" t="n"/>
      <c r="E1001" s="19" t="n"/>
      <c r="F1001" s="14" t="n"/>
      <c r="G1001" s="20">
        <f>IF(COUNTA($A1001:$F1001)=0,"",IF($A1001="","Falta a data",IF(NOT(ISNUMBER($A1001)),"Data inválida: use 25/10/2026",IF($F1001="","Falta o valor",IF(NOT(ISNUMBER($F1001)),"Valor inválido: só números",IF($F1001&lt;0,"Valor negativo: lance sem sinal e escolha o tipo",IF($E1001="","Falta o tipo",IF($C1001="","Sem categoria",IF(ISNA(MATCH($C1001,'Configuração'!$B$12:$B$41,0)),"Categoria fora da lista",IF(INDEX('Configuração'!$C$12:$C$41,MATCH($C1001,'Configuração'!$B$12:$B$41,0))&lt;&gt;$E1001,"Tipo diferente do da categoria",IF(YEAR($A1001)&lt;&gt;AnoPlanilha,"Fora do ano da planilha","OK")))))))))))</f>
        <v/>
      </c>
      <c r="H1001" s="25">
        <f>IF(COUNTA($A1001:$F1001)=0,"",COUNTA($A1001:$F1001))</f>
        <v/>
      </c>
    </row>
    <row r="1002">
      <c r="A1002" s="24" t="n"/>
      <c r="B1002" s="18" t="n"/>
      <c r="C1002" s="18" t="n"/>
      <c r="D1002" s="18" t="n"/>
      <c r="E1002" s="19" t="n"/>
      <c r="F1002" s="14" t="n"/>
      <c r="G1002" s="20">
        <f>IF(COUNTA($A1002:$F1002)=0,"",IF($A1002="","Falta a data",IF(NOT(ISNUMBER($A1002)),"Data inválida: use 25/10/2026",IF($F1002="","Falta o valor",IF(NOT(ISNUMBER($F1002)),"Valor inválido: só números",IF($F1002&lt;0,"Valor negativo: lance sem sinal e escolha o tipo",IF($E1002="","Falta o tipo",IF($C1002="","Sem categoria",IF(ISNA(MATCH($C1002,'Configuração'!$B$12:$B$41,0)),"Categoria fora da lista",IF(INDEX('Configuração'!$C$12:$C$41,MATCH($C1002,'Configuração'!$B$12:$B$41,0))&lt;&gt;$E1002,"Tipo diferente do da categoria",IF(YEAR($A1002)&lt;&gt;AnoPlanilha,"Fora do ano da planilha","OK")))))))))))</f>
        <v/>
      </c>
      <c r="H1002" s="25">
        <f>IF(COUNTA($A1002:$F1002)=0,"",COUNTA($A1002:$F1002))</f>
        <v/>
      </c>
    </row>
    <row r="1003">
      <c r="A1003" s="24" t="n"/>
      <c r="B1003" s="18" t="n"/>
      <c r="C1003" s="18" t="n"/>
      <c r="D1003" s="18" t="n"/>
      <c r="E1003" s="19" t="n"/>
      <c r="F1003" s="14" t="n"/>
      <c r="G1003" s="20">
        <f>IF(COUNTA($A1003:$F1003)=0,"",IF($A1003="","Falta a data",IF(NOT(ISNUMBER($A1003)),"Data inválida: use 25/10/2026",IF($F1003="","Falta o valor",IF(NOT(ISNUMBER($F1003)),"Valor inválido: só números",IF($F1003&lt;0,"Valor negativo: lance sem sinal e escolha o tipo",IF($E1003="","Falta o tipo",IF($C1003="","Sem categoria",IF(ISNA(MATCH($C1003,'Configuração'!$B$12:$B$41,0)),"Categoria fora da lista",IF(INDEX('Configuração'!$C$12:$C$41,MATCH($C1003,'Configuração'!$B$12:$B$41,0))&lt;&gt;$E1003,"Tipo diferente do da categoria",IF(YEAR($A1003)&lt;&gt;AnoPlanilha,"Fora do ano da planilha","OK")))))))))))</f>
        <v/>
      </c>
      <c r="H1003" s="25">
        <f>IF(COUNTA($A1003:$F1003)=0,"",COUNTA($A1003:$F1003))</f>
        <v/>
      </c>
    </row>
    <row r="1004">
      <c r="A1004" s="24" t="n"/>
      <c r="B1004" s="18" t="n"/>
      <c r="C1004" s="18" t="n"/>
      <c r="D1004" s="18" t="n"/>
      <c r="E1004" s="19" t="n"/>
      <c r="F1004" s="14" t="n"/>
      <c r="G1004" s="20">
        <f>IF(COUNTA($A1004:$F1004)=0,"",IF($A1004="","Falta a data",IF(NOT(ISNUMBER($A1004)),"Data inválida: use 25/10/2026",IF($F1004="","Falta o valor",IF(NOT(ISNUMBER($F1004)),"Valor inválido: só números",IF($F1004&lt;0,"Valor negativo: lance sem sinal e escolha o tipo",IF($E1004="","Falta o tipo",IF($C1004="","Sem categoria",IF(ISNA(MATCH($C1004,'Configuração'!$B$12:$B$41,0)),"Categoria fora da lista",IF(INDEX('Configuração'!$C$12:$C$41,MATCH($C1004,'Configuração'!$B$12:$B$41,0))&lt;&gt;$E1004,"Tipo diferente do da categoria",IF(YEAR($A1004)&lt;&gt;AnoPlanilha,"Fora do ano da planilha","OK")))))))))))</f>
        <v/>
      </c>
      <c r="H1004" s="25">
        <f>IF(COUNTA($A1004:$F1004)=0,"",COUNTA($A1004:$F1004))</f>
        <v/>
      </c>
    </row>
    <row r="1005">
      <c r="A1005" s="24" t="n"/>
      <c r="B1005" s="18" t="n"/>
      <c r="C1005" s="18" t="n"/>
      <c r="D1005" s="18" t="n"/>
      <c r="E1005" s="19" t="n"/>
      <c r="F1005" s="14" t="n"/>
      <c r="G1005" s="20">
        <f>IF(COUNTA($A1005:$F1005)=0,"",IF($A1005="","Falta a data",IF(NOT(ISNUMBER($A1005)),"Data inválida: use 25/10/2026",IF($F1005="","Falta o valor",IF(NOT(ISNUMBER($F1005)),"Valor inválido: só números",IF($F1005&lt;0,"Valor negativo: lance sem sinal e escolha o tipo",IF($E1005="","Falta o tipo",IF($C1005="","Sem categoria",IF(ISNA(MATCH($C1005,'Configuração'!$B$12:$B$41,0)),"Categoria fora da lista",IF(INDEX('Configuração'!$C$12:$C$41,MATCH($C1005,'Configuração'!$B$12:$B$41,0))&lt;&gt;$E1005,"Tipo diferente do da categoria",IF(YEAR($A1005)&lt;&gt;AnoPlanilha,"Fora do ano da planilha","OK")))))))))))</f>
        <v/>
      </c>
      <c r="H1005" s="25">
        <f>IF(COUNTA($A1005:$F1005)=0,"",COUNTA($A1005:$F1005))</f>
        <v/>
      </c>
    </row>
    <row r="1006">
      <c r="A1006" s="24" t="n"/>
      <c r="B1006" s="18" t="n"/>
      <c r="C1006" s="18" t="n"/>
      <c r="D1006" s="18" t="n"/>
      <c r="E1006" s="19" t="n"/>
      <c r="F1006" s="14" t="n"/>
      <c r="G1006" s="20">
        <f>IF(COUNTA($A1006:$F1006)=0,"",IF($A1006="","Falta a data",IF(NOT(ISNUMBER($A1006)),"Data inválida: use 25/10/2026",IF($F1006="","Falta o valor",IF(NOT(ISNUMBER($F1006)),"Valor inválido: só números",IF($F1006&lt;0,"Valor negativo: lance sem sinal e escolha o tipo",IF($E1006="","Falta o tipo",IF($C1006="","Sem categoria",IF(ISNA(MATCH($C1006,'Configuração'!$B$12:$B$41,0)),"Categoria fora da lista",IF(INDEX('Configuração'!$C$12:$C$41,MATCH($C1006,'Configuração'!$B$12:$B$41,0))&lt;&gt;$E1006,"Tipo diferente do da categoria",IF(YEAR($A1006)&lt;&gt;AnoPlanilha,"Fora do ano da planilha","OK")))))))))))</f>
        <v/>
      </c>
      <c r="H1006" s="25">
        <f>IF(COUNTA($A1006:$F1006)=0,"",COUNTA($A1006:$F1006))</f>
        <v/>
      </c>
    </row>
    <row r="1007">
      <c r="A1007" s="24" t="n"/>
      <c r="B1007" s="18" t="n"/>
      <c r="C1007" s="18" t="n"/>
      <c r="D1007" s="18" t="n"/>
      <c r="E1007" s="19" t="n"/>
      <c r="F1007" s="14" t="n"/>
      <c r="G1007" s="20">
        <f>IF(COUNTA($A1007:$F1007)=0,"",IF($A1007="","Falta a data",IF(NOT(ISNUMBER($A1007)),"Data inválida: use 25/10/2026",IF($F1007="","Falta o valor",IF(NOT(ISNUMBER($F1007)),"Valor inválido: só números",IF($F1007&lt;0,"Valor negativo: lance sem sinal e escolha o tipo",IF($E1007="","Falta o tipo",IF($C1007="","Sem categoria",IF(ISNA(MATCH($C1007,'Configuração'!$B$12:$B$41,0)),"Categoria fora da lista",IF(INDEX('Configuração'!$C$12:$C$41,MATCH($C1007,'Configuração'!$B$12:$B$41,0))&lt;&gt;$E1007,"Tipo diferente do da categoria",IF(YEAR($A1007)&lt;&gt;AnoPlanilha,"Fora do ano da planilha","OK")))))))))))</f>
        <v/>
      </c>
      <c r="H1007" s="25">
        <f>IF(COUNTA($A1007:$F1007)=0,"",COUNTA($A1007:$F1007))</f>
        <v/>
      </c>
    </row>
    <row r="1008">
      <c r="A1008" s="24" t="n"/>
      <c r="B1008" s="18" t="n"/>
      <c r="C1008" s="18" t="n"/>
      <c r="D1008" s="18" t="n"/>
      <c r="E1008" s="19" t="n"/>
      <c r="F1008" s="14" t="n"/>
      <c r="G1008" s="20">
        <f>IF(COUNTA($A1008:$F1008)=0,"",IF($A1008="","Falta a data",IF(NOT(ISNUMBER($A1008)),"Data inválida: use 25/10/2026",IF($F1008="","Falta o valor",IF(NOT(ISNUMBER($F1008)),"Valor inválido: só números",IF($F1008&lt;0,"Valor negativo: lance sem sinal e escolha o tipo",IF($E1008="","Falta o tipo",IF($C1008="","Sem categoria",IF(ISNA(MATCH($C1008,'Configuração'!$B$12:$B$41,0)),"Categoria fora da lista",IF(INDEX('Configuração'!$C$12:$C$41,MATCH($C1008,'Configuração'!$B$12:$B$41,0))&lt;&gt;$E1008,"Tipo diferente do da categoria",IF(YEAR($A1008)&lt;&gt;AnoPlanilha,"Fora do ano da planilha","OK")))))))))))</f>
        <v/>
      </c>
      <c r="H1008" s="25">
        <f>IF(COUNTA($A1008:$F1008)=0,"",COUNTA($A1008:$F1008))</f>
        <v/>
      </c>
    </row>
    <row r="1009">
      <c r="A1009" s="24" t="n"/>
      <c r="B1009" s="18" t="n"/>
      <c r="C1009" s="18" t="n"/>
      <c r="D1009" s="18" t="n"/>
      <c r="E1009" s="19" t="n"/>
      <c r="F1009" s="14" t="n"/>
      <c r="G1009" s="20">
        <f>IF(COUNTA($A1009:$F1009)=0,"",IF($A1009="","Falta a data",IF(NOT(ISNUMBER($A1009)),"Data inválida: use 25/10/2026",IF($F1009="","Falta o valor",IF(NOT(ISNUMBER($F1009)),"Valor inválido: só números",IF($F1009&lt;0,"Valor negativo: lance sem sinal e escolha o tipo",IF($E1009="","Falta o tipo",IF($C1009="","Sem categoria",IF(ISNA(MATCH($C1009,'Configuração'!$B$12:$B$41,0)),"Categoria fora da lista",IF(INDEX('Configuração'!$C$12:$C$41,MATCH($C1009,'Configuração'!$B$12:$B$41,0))&lt;&gt;$E1009,"Tipo diferente do da categoria",IF(YEAR($A1009)&lt;&gt;AnoPlanilha,"Fora do ano da planilha","OK")))))))))))</f>
        <v/>
      </c>
      <c r="H1009" s="25">
        <f>IF(COUNTA($A1009:$F1009)=0,"",COUNTA($A1009:$F1009))</f>
        <v/>
      </c>
    </row>
    <row r="1010">
      <c r="A1010" s="24" t="n"/>
      <c r="B1010" s="18" t="n"/>
      <c r="C1010" s="18" t="n"/>
      <c r="D1010" s="18" t="n"/>
      <c r="E1010" s="19" t="n"/>
      <c r="F1010" s="14" t="n"/>
      <c r="G1010" s="20">
        <f>IF(COUNTA($A1010:$F1010)=0,"",IF($A1010="","Falta a data",IF(NOT(ISNUMBER($A1010)),"Data inválida: use 25/10/2026",IF($F1010="","Falta o valor",IF(NOT(ISNUMBER($F1010)),"Valor inválido: só números",IF($F1010&lt;0,"Valor negativo: lance sem sinal e escolha o tipo",IF($E1010="","Falta o tipo",IF($C1010="","Sem categoria",IF(ISNA(MATCH($C1010,'Configuração'!$B$12:$B$41,0)),"Categoria fora da lista",IF(INDEX('Configuração'!$C$12:$C$41,MATCH($C1010,'Configuração'!$B$12:$B$41,0))&lt;&gt;$E1010,"Tipo diferente do da categoria",IF(YEAR($A1010)&lt;&gt;AnoPlanilha,"Fora do ano da planilha","OK")))))))))))</f>
        <v/>
      </c>
      <c r="H1010" s="25">
        <f>IF(COUNTA($A1010:$F1010)=0,"",COUNTA($A1010:$F1010))</f>
        <v/>
      </c>
    </row>
    <row r="1011">
      <c r="A1011" s="24" t="n"/>
      <c r="B1011" s="18" t="n"/>
      <c r="C1011" s="18" t="n"/>
      <c r="D1011" s="18" t="n"/>
      <c r="E1011" s="19" t="n"/>
      <c r="F1011" s="14" t="n"/>
      <c r="G1011" s="20">
        <f>IF(COUNTA($A1011:$F1011)=0,"",IF($A1011="","Falta a data",IF(NOT(ISNUMBER($A1011)),"Data inválida: use 25/10/2026",IF($F1011="","Falta o valor",IF(NOT(ISNUMBER($F1011)),"Valor inválido: só números",IF($F1011&lt;0,"Valor negativo: lance sem sinal e escolha o tipo",IF($E1011="","Falta o tipo",IF($C1011="","Sem categoria",IF(ISNA(MATCH($C1011,'Configuração'!$B$12:$B$41,0)),"Categoria fora da lista",IF(INDEX('Configuração'!$C$12:$C$41,MATCH($C1011,'Configuração'!$B$12:$B$41,0))&lt;&gt;$E1011,"Tipo diferente do da categoria",IF(YEAR($A1011)&lt;&gt;AnoPlanilha,"Fora do ano da planilha","OK")))))))))))</f>
        <v/>
      </c>
      <c r="H1011" s="25">
        <f>IF(COUNTA($A1011:$F1011)=0,"",COUNTA($A1011:$F1011))</f>
        <v/>
      </c>
    </row>
    <row r="1012">
      <c r="A1012" s="24" t="n"/>
      <c r="B1012" s="18" t="n"/>
      <c r="C1012" s="18" t="n"/>
      <c r="D1012" s="18" t="n"/>
      <c r="E1012" s="19" t="n"/>
      <c r="F1012" s="14" t="n"/>
      <c r="G1012" s="20">
        <f>IF(COUNTA($A1012:$F1012)=0,"",IF($A1012="","Falta a data",IF(NOT(ISNUMBER($A1012)),"Data inválida: use 25/10/2026",IF($F1012="","Falta o valor",IF(NOT(ISNUMBER($F1012)),"Valor inválido: só números",IF($F1012&lt;0,"Valor negativo: lance sem sinal e escolha o tipo",IF($E1012="","Falta o tipo",IF($C1012="","Sem categoria",IF(ISNA(MATCH($C1012,'Configuração'!$B$12:$B$41,0)),"Categoria fora da lista",IF(INDEX('Configuração'!$C$12:$C$41,MATCH($C1012,'Configuração'!$B$12:$B$41,0))&lt;&gt;$E1012,"Tipo diferente do da categoria",IF(YEAR($A1012)&lt;&gt;AnoPlanilha,"Fora do ano da planilha","OK")))))))))))</f>
        <v/>
      </c>
      <c r="H1012" s="25">
        <f>IF(COUNTA($A1012:$F1012)=0,"",COUNTA($A1012:$F1012))</f>
        <v/>
      </c>
    </row>
    <row r="1013">
      <c r="A1013" s="24" t="n"/>
      <c r="B1013" s="18" t="n"/>
      <c r="C1013" s="18" t="n"/>
      <c r="D1013" s="18" t="n"/>
      <c r="E1013" s="19" t="n"/>
      <c r="F1013" s="14" t="n"/>
      <c r="G1013" s="20">
        <f>IF(COUNTA($A1013:$F1013)=0,"",IF($A1013="","Falta a data",IF(NOT(ISNUMBER($A1013)),"Data inválida: use 25/10/2026",IF($F1013="","Falta o valor",IF(NOT(ISNUMBER($F1013)),"Valor inválido: só números",IF($F1013&lt;0,"Valor negativo: lance sem sinal e escolha o tipo",IF($E1013="","Falta o tipo",IF($C1013="","Sem categoria",IF(ISNA(MATCH($C1013,'Configuração'!$B$12:$B$41,0)),"Categoria fora da lista",IF(INDEX('Configuração'!$C$12:$C$41,MATCH($C1013,'Configuração'!$B$12:$B$41,0))&lt;&gt;$E1013,"Tipo diferente do da categoria",IF(YEAR($A1013)&lt;&gt;AnoPlanilha,"Fora do ano da planilha","OK")))))))))))</f>
        <v/>
      </c>
      <c r="H1013" s="25">
        <f>IF(COUNTA($A1013:$F1013)=0,"",COUNTA($A1013:$F1013))</f>
        <v/>
      </c>
    </row>
    <row r="1014">
      <c r="A1014" s="24" t="n"/>
      <c r="B1014" s="18" t="n"/>
      <c r="C1014" s="18" t="n"/>
      <c r="D1014" s="18" t="n"/>
      <c r="E1014" s="19" t="n"/>
      <c r="F1014" s="14" t="n"/>
      <c r="G1014" s="20">
        <f>IF(COUNTA($A1014:$F1014)=0,"",IF($A1014="","Falta a data",IF(NOT(ISNUMBER($A1014)),"Data inválida: use 25/10/2026",IF($F1014="","Falta o valor",IF(NOT(ISNUMBER($F1014)),"Valor inválido: só números",IF($F1014&lt;0,"Valor negativo: lance sem sinal e escolha o tipo",IF($E1014="","Falta o tipo",IF($C1014="","Sem categoria",IF(ISNA(MATCH($C1014,'Configuração'!$B$12:$B$41,0)),"Categoria fora da lista",IF(INDEX('Configuração'!$C$12:$C$41,MATCH($C1014,'Configuração'!$B$12:$B$41,0))&lt;&gt;$E1014,"Tipo diferente do da categoria",IF(YEAR($A1014)&lt;&gt;AnoPlanilha,"Fora do ano da planilha","OK")))))))))))</f>
        <v/>
      </c>
      <c r="H1014" s="25">
        <f>IF(COUNTA($A1014:$F1014)=0,"",COUNTA($A1014:$F1014))</f>
        <v/>
      </c>
    </row>
    <row r="1015">
      <c r="A1015" s="24" t="n"/>
      <c r="B1015" s="18" t="n"/>
      <c r="C1015" s="18" t="n"/>
      <c r="D1015" s="18" t="n"/>
      <c r="E1015" s="19" t="n"/>
      <c r="F1015" s="14" t="n"/>
      <c r="G1015" s="20">
        <f>IF(COUNTA($A1015:$F1015)=0,"",IF($A1015="","Falta a data",IF(NOT(ISNUMBER($A1015)),"Data inválida: use 25/10/2026",IF($F1015="","Falta o valor",IF(NOT(ISNUMBER($F1015)),"Valor inválido: só números",IF($F1015&lt;0,"Valor negativo: lance sem sinal e escolha o tipo",IF($E1015="","Falta o tipo",IF($C1015="","Sem categoria",IF(ISNA(MATCH($C1015,'Configuração'!$B$12:$B$41,0)),"Categoria fora da lista",IF(INDEX('Configuração'!$C$12:$C$41,MATCH($C1015,'Configuração'!$B$12:$B$41,0))&lt;&gt;$E1015,"Tipo diferente do da categoria",IF(YEAR($A1015)&lt;&gt;AnoPlanilha,"Fora do ano da planilha","OK")))))))))))</f>
        <v/>
      </c>
      <c r="H1015" s="25">
        <f>IF(COUNTA($A1015:$F1015)=0,"",COUNTA($A1015:$F1015))</f>
        <v/>
      </c>
    </row>
    <row r="1016">
      <c r="A1016" s="24" t="n"/>
      <c r="B1016" s="18" t="n"/>
      <c r="C1016" s="18" t="n"/>
      <c r="D1016" s="18" t="n"/>
      <c r="E1016" s="19" t="n"/>
      <c r="F1016" s="14" t="n"/>
      <c r="G1016" s="20">
        <f>IF(COUNTA($A1016:$F1016)=0,"",IF($A1016="","Falta a data",IF(NOT(ISNUMBER($A1016)),"Data inválida: use 25/10/2026",IF($F1016="","Falta o valor",IF(NOT(ISNUMBER($F1016)),"Valor inválido: só números",IF($F1016&lt;0,"Valor negativo: lance sem sinal e escolha o tipo",IF($E1016="","Falta o tipo",IF($C1016="","Sem categoria",IF(ISNA(MATCH($C1016,'Configuração'!$B$12:$B$41,0)),"Categoria fora da lista",IF(INDEX('Configuração'!$C$12:$C$41,MATCH($C1016,'Configuração'!$B$12:$B$41,0))&lt;&gt;$E1016,"Tipo diferente do da categoria",IF(YEAR($A1016)&lt;&gt;AnoPlanilha,"Fora do ano da planilha","OK")))))))))))</f>
        <v/>
      </c>
      <c r="H1016" s="25">
        <f>IF(COUNTA($A1016:$F1016)=0,"",COUNTA($A1016:$F1016))</f>
        <v/>
      </c>
    </row>
    <row r="1017">
      <c r="A1017" s="24" t="n"/>
      <c r="B1017" s="18" t="n"/>
      <c r="C1017" s="18" t="n"/>
      <c r="D1017" s="18" t="n"/>
      <c r="E1017" s="19" t="n"/>
      <c r="F1017" s="14" t="n"/>
      <c r="G1017" s="20">
        <f>IF(COUNTA($A1017:$F1017)=0,"",IF($A1017="","Falta a data",IF(NOT(ISNUMBER($A1017)),"Data inválida: use 25/10/2026",IF($F1017="","Falta o valor",IF(NOT(ISNUMBER($F1017)),"Valor inválido: só números",IF($F1017&lt;0,"Valor negativo: lance sem sinal e escolha o tipo",IF($E1017="","Falta o tipo",IF($C1017="","Sem categoria",IF(ISNA(MATCH($C1017,'Configuração'!$B$12:$B$41,0)),"Categoria fora da lista",IF(INDEX('Configuração'!$C$12:$C$41,MATCH($C1017,'Configuração'!$B$12:$B$41,0))&lt;&gt;$E1017,"Tipo diferente do da categoria",IF(YEAR($A1017)&lt;&gt;AnoPlanilha,"Fora do ano da planilha","OK")))))))))))</f>
        <v/>
      </c>
      <c r="H1017" s="25">
        <f>IF(COUNTA($A1017:$F1017)=0,"",COUNTA($A1017:$F1017))</f>
        <v/>
      </c>
    </row>
    <row r="1018">
      <c r="A1018" s="24" t="n"/>
      <c r="B1018" s="18" t="n"/>
      <c r="C1018" s="18" t="n"/>
      <c r="D1018" s="18" t="n"/>
      <c r="E1018" s="19" t="n"/>
      <c r="F1018" s="14" t="n"/>
      <c r="G1018" s="20">
        <f>IF(COUNTA($A1018:$F1018)=0,"",IF($A1018="","Falta a data",IF(NOT(ISNUMBER($A1018)),"Data inválida: use 25/10/2026",IF($F1018="","Falta o valor",IF(NOT(ISNUMBER($F1018)),"Valor inválido: só números",IF($F1018&lt;0,"Valor negativo: lance sem sinal e escolha o tipo",IF($E1018="","Falta o tipo",IF($C1018="","Sem categoria",IF(ISNA(MATCH($C1018,'Configuração'!$B$12:$B$41,0)),"Categoria fora da lista",IF(INDEX('Configuração'!$C$12:$C$41,MATCH($C1018,'Configuração'!$B$12:$B$41,0))&lt;&gt;$E1018,"Tipo diferente do da categoria",IF(YEAR($A1018)&lt;&gt;AnoPlanilha,"Fora do ano da planilha","OK")))))))))))</f>
        <v/>
      </c>
      <c r="H1018" s="25">
        <f>IF(COUNTA($A1018:$F1018)=0,"",COUNTA($A1018:$F1018))</f>
        <v/>
      </c>
    </row>
    <row r="1019">
      <c r="A1019" s="24" t="n"/>
      <c r="B1019" s="18" t="n"/>
      <c r="C1019" s="18" t="n"/>
      <c r="D1019" s="18" t="n"/>
      <c r="E1019" s="19" t="n"/>
      <c r="F1019" s="14" t="n"/>
      <c r="G1019" s="20">
        <f>IF(COUNTA($A1019:$F1019)=0,"",IF($A1019="","Falta a data",IF(NOT(ISNUMBER($A1019)),"Data inválida: use 25/10/2026",IF($F1019="","Falta o valor",IF(NOT(ISNUMBER($F1019)),"Valor inválido: só números",IF($F1019&lt;0,"Valor negativo: lance sem sinal e escolha o tipo",IF($E1019="","Falta o tipo",IF($C1019="","Sem categoria",IF(ISNA(MATCH($C1019,'Configuração'!$B$12:$B$41,0)),"Categoria fora da lista",IF(INDEX('Configuração'!$C$12:$C$41,MATCH($C1019,'Configuração'!$B$12:$B$41,0))&lt;&gt;$E1019,"Tipo diferente do da categoria",IF(YEAR($A1019)&lt;&gt;AnoPlanilha,"Fora do ano da planilha","OK")))))))))))</f>
        <v/>
      </c>
      <c r="H1019" s="25">
        <f>IF(COUNTA($A1019:$F1019)=0,"",COUNTA($A1019:$F1019))</f>
        <v/>
      </c>
    </row>
    <row r="1020">
      <c r="A1020" s="24" t="n"/>
      <c r="B1020" s="18" t="n"/>
      <c r="C1020" s="18" t="n"/>
      <c r="D1020" s="18" t="n"/>
      <c r="E1020" s="19" t="n"/>
      <c r="F1020" s="14" t="n"/>
      <c r="G1020" s="20">
        <f>IF(COUNTA($A1020:$F1020)=0,"",IF($A1020="","Falta a data",IF(NOT(ISNUMBER($A1020)),"Data inválida: use 25/10/2026",IF($F1020="","Falta o valor",IF(NOT(ISNUMBER($F1020)),"Valor inválido: só números",IF($F1020&lt;0,"Valor negativo: lance sem sinal e escolha o tipo",IF($E1020="","Falta o tipo",IF($C1020="","Sem categoria",IF(ISNA(MATCH($C1020,'Configuração'!$B$12:$B$41,0)),"Categoria fora da lista",IF(INDEX('Configuração'!$C$12:$C$41,MATCH($C1020,'Configuração'!$B$12:$B$41,0))&lt;&gt;$E1020,"Tipo diferente do da categoria",IF(YEAR($A1020)&lt;&gt;AnoPlanilha,"Fora do ano da planilha","OK")))))))))))</f>
        <v/>
      </c>
      <c r="H1020" s="25">
        <f>IF(COUNTA($A1020:$F1020)=0,"",COUNTA($A1020:$F1020))</f>
        <v/>
      </c>
    </row>
    <row r="1021">
      <c r="A1021" s="24" t="n"/>
      <c r="B1021" s="18" t="n"/>
      <c r="C1021" s="18" t="n"/>
      <c r="D1021" s="18" t="n"/>
      <c r="E1021" s="19" t="n"/>
      <c r="F1021" s="14" t="n"/>
      <c r="G1021" s="20">
        <f>IF(COUNTA($A1021:$F1021)=0,"",IF($A1021="","Falta a data",IF(NOT(ISNUMBER($A1021)),"Data inválida: use 25/10/2026",IF($F1021="","Falta o valor",IF(NOT(ISNUMBER($F1021)),"Valor inválido: só números",IF($F1021&lt;0,"Valor negativo: lance sem sinal e escolha o tipo",IF($E1021="","Falta o tipo",IF($C1021="","Sem categoria",IF(ISNA(MATCH($C1021,'Configuração'!$B$12:$B$41,0)),"Categoria fora da lista",IF(INDEX('Configuração'!$C$12:$C$41,MATCH($C1021,'Configuração'!$B$12:$B$41,0))&lt;&gt;$E1021,"Tipo diferente do da categoria",IF(YEAR($A1021)&lt;&gt;AnoPlanilha,"Fora do ano da planilha","OK")))))))))))</f>
        <v/>
      </c>
      <c r="H1021" s="25">
        <f>IF(COUNTA($A1021:$F1021)=0,"",COUNTA($A1021:$F1021))</f>
        <v/>
      </c>
    </row>
    <row r="1022">
      <c r="A1022" s="24" t="n"/>
      <c r="B1022" s="18" t="n"/>
      <c r="C1022" s="18" t="n"/>
      <c r="D1022" s="18" t="n"/>
      <c r="E1022" s="19" t="n"/>
      <c r="F1022" s="14" t="n"/>
      <c r="G1022" s="20">
        <f>IF(COUNTA($A1022:$F1022)=0,"",IF($A1022="","Falta a data",IF(NOT(ISNUMBER($A1022)),"Data inválida: use 25/10/2026",IF($F1022="","Falta o valor",IF(NOT(ISNUMBER($F1022)),"Valor inválido: só números",IF($F1022&lt;0,"Valor negativo: lance sem sinal e escolha o tipo",IF($E1022="","Falta o tipo",IF($C1022="","Sem categoria",IF(ISNA(MATCH($C1022,'Configuração'!$B$12:$B$41,0)),"Categoria fora da lista",IF(INDEX('Configuração'!$C$12:$C$41,MATCH($C1022,'Configuração'!$B$12:$B$41,0))&lt;&gt;$E1022,"Tipo diferente do da categoria",IF(YEAR($A1022)&lt;&gt;AnoPlanilha,"Fora do ano da planilha","OK")))))))))))</f>
        <v/>
      </c>
      <c r="H1022" s="25">
        <f>IF(COUNTA($A1022:$F1022)=0,"",COUNTA($A1022:$F1022))</f>
        <v/>
      </c>
    </row>
    <row r="1023">
      <c r="A1023" s="24" t="n"/>
      <c r="B1023" s="18" t="n"/>
      <c r="C1023" s="18" t="n"/>
      <c r="D1023" s="18" t="n"/>
      <c r="E1023" s="19" t="n"/>
      <c r="F1023" s="14" t="n"/>
      <c r="G1023" s="20">
        <f>IF(COUNTA($A1023:$F1023)=0,"",IF($A1023="","Falta a data",IF(NOT(ISNUMBER($A1023)),"Data inválida: use 25/10/2026",IF($F1023="","Falta o valor",IF(NOT(ISNUMBER($F1023)),"Valor inválido: só números",IF($F1023&lt;0,"Valor negativo: lance sem sinal e escolha o tipo",IF($E1023="","Falta o tipo",IF($C1023="","Sem categoria",IF(ISNA(MATCH($C1023,'Configuração'!$B$12:$B$41,0)),"Categoria fora da lista",IF(INDEX('Configuração'!$C$12:$C$41,MATCH($C1023,'Configuração'!$B$12:$B$41,0))&lt;&gt;$E1023,"Tipo diferente do da categoria",IF(YEAR($A1023)&lt;&gt;AnoPlanilha,"Fora do ano da planilha","OK")))))))))))</f>
        <v/>
      </c>
      <c r="H1023" s="25">
        <f>IF(COUNTA($A1023:$F1023)=0,"",COUNTA($A1023:$F1023))</f>
        <v/>
      </c>
    </row>
    <row r="1024">
      <c r="A1024" s="24" t="n"/>
      <c r="B1024" s="18" t="n"/>
      <c r="C1024" s="18" t="n"/>
      <c r="D1024" s="18" t="n"/>
      <c r="E1024" s="19" t="n"/>
      <c r="F1024" s="14" t="n"/>
      <c r="G1024" s="20">
        <f>IF(COUNTA($A1024:$F1024)=0,"",IF($A1024="","Falta a data",IF(NOT(ISNUMBER($A1024)),"Data inválida: use 25/10/2026",IF($F1024="","Falta o valor",IF(NOT(ISNUMBER($F1024)),"Valor inválido: só números",IF($F1024&lt;0,"Valor negativo: lance sem sinal e escolha o tipo",IF($E1024="","Falta o tipo",IF($C1024="","Sem categoria",IF(ISNA(MATCH($C1024,'Configuração'!$B$12:$B$41,0)),"Categoria fora da lista",IF(INDEX('Configuração'!$C$12:$C$41,MATCH($C1024,'Configuração'!$B$12:$B$41,0))&lt;&gt;$E1024,"Tipo diferente do da categoria",IF(YEAR($A1024)&lt;&gt;AnoPlanilha,"Fora do ano da planilha","OK")))))))))))</f>
        <v/>
      </c>
      <c r="H1024" s="25">
        <f>IF(COUNTA($A1024:$F1024)=0,"",COUNTA($A1024:$F1024))</f>
        <v/>
      </c>
    </row>
    <row r="1025">
      <c r="A1025" s="24" t="n"/>
      <c r="B1025" s="18" t="n"/>
      <c r="C1025" s="18" t="n"/>
      <c r="D1025" s="18" t="n"/>
      <c r="E1025" s="19" t="n"/>
      <c r="F1025" s="14" t="n"/>
      <c r="G1025" s="20">
        <f>IF(COUNTA($A1025:$F1025)=0,"",IF($A1025="","Falta a data",IF(NOT(ISNUMBER($A1025)),"Data inválida: use 25/10/2026",IF($F1025="","Falta o valor",IF(NOT(ISNUMBER($F1025)),"Valor inválido: só números",IF($F1025&lt;0,"Valor negativo: lance sem sinal e escolha o tipo",IF($E1025="","Falta o tipo",IF($C1025="","Sem categoria",IF(ISNA(MATCH($C1025,'Configuração'!$B$12:$B$41,0)),"Categoria fora da lista",IF(INDEX('Configuração'!$C$12:$C$41,MATCH($C1025,'Configuração'!$B$12:$B$41,0))&lt;&gt;$E1025,"Tipo diferente do da categoria",IF(YEAR($A1025)&lt;&gt;AnoPlanilha,"Fora do ano da planilha","OK")))))))))))</f>
        <v/>
      </c>
      <c r="H1025" s="25">
        <f>IF(COUNTA($A1025:$F1025)=0,"",COUNTA($A1025:$F1025))</f>
        <v/>
      </c>
    </row>
    <row r="1026">
      <c r="A1026" s="24" t="n"/>
      <c r="B1026" s="18" t="n"/>
      <c r="C1026" s="18" t="n"/>
      <c r="D1026" s="18" t="n"/>
      <c r="E1026" s="19" t="n"/>
      <c r="F1026" s="14" t="n"/>
      <c r="G1026" s="20">
        <f>IF(COUNTA($A1026:$F1026)=0,"",IF($A1026="","Falta a data",IF(NOT(ISNUMBER($A1026)),"Data inválida: use 25/10/2026",IF($F1026="","Falta o valor",IF(NOT(ISNUMBER($F1026)),"Valor inválido: só números",IF($F1026&lt;0,"Valor negativo: lance sem sinal e escolha o tipo",IF($E1026="","Falta o tipo",IF($C1026="","Sem categoria",IF(ISNA(MATCH($C1026,'Configuração'!$B$12:$B$41,0)),"Categoria fora da lista",IF(INDEX('Configuração'!$C$12:$C$41,MATCH($C1026,'Configuração'!$B$12:$B$41,0))&lt;&gt;$E1026,"Tipo diferente do da categoria",IF(YEAR($A1026)&lt;&gt;AnoPlanilha,"Fora do ano da planilha","OK")))))))))))</f>
        <v/>
      </c>
      <c r="H1026" s="25">
        <f>IF(COUNTA($A1026:$F1026)=0,"",COUNTA($A1026:$F1026))</f>
        <v/>
      </c>
    </row>
    <row r="1027">
      <c r="A1027" s="24" t="n"/>
      <c r="B1027" s="18" t="n"/>
      <c r="C1027" s="18" t="n"/>
      <c r="D1027" s="18" t="n"/>
      <c r="E1027" s="19" t="n"/>
      <c r="F1027" s="14" t="n"/>
      <c r="G1027" s="20">
        <f>IF(COUNTA($A1027:$F1027)=0,"",IF($A1027="","Falta a data",IF(NOT(ISNUMBER($A1027)),"Data inválida: use 25/10/2026",IF($F1027="","Falta o valor",IF(NOT(ISNUMBER($F1027)),"Valor inválido: só números",IF($F1027&lt;0,"Valor negativo: lance sem sinal e escolha o tipo",IF($E1027="","Falta o tipo",IF($C1027="","Sem categoria",IF(ISNA(MATCH($C1027,'Configuração'!$B$12:$B$41,0)),"Categoria fora da lista",IF(INDEX('Configuração'!$C$12:$C$41,MATCH($C1027,'Configuração'!$B$12:$B$41,0))&lt;&gt;$E1027,"Tipo diferente do da categoria",IF(YEAR($A1027)&lt;&gt;AnoPlanilha,"Fora do ano da planilha","OK")))))))))))</f>
        <v/>
      </c>
      <c r="H1027" s="25">
        <f>IF(COUNTA($A1027:$F1027)=0,"",COUNTA($A1027:$F1027))</f>
        <v/>
      </c>
    </row>
    <row r="1028">
      <c r="A1028" s="24" t="n"/>
      <c r="B1028" s="18" t="n"/>
      <c r="C1028" s="18" t="n"/>
      <c r="D1028" s="18" t="n"/>
      <c r="E1028" s="19" t="n"/>
      <c r="F1028" s="14" t="n"/>
      <c r="G1028" s="20">
        <f>IF(COUNTA($A1028:$F1028)=0,"",IF($A1028="","Falta a data",IF(NOT(ISNUMBER($A1028)),"Data inválida: use 25/10/2026",IF($F1028="","Falta o valor",IF(NOT(ISNUMBER($F1028)),"Valor inválido: só números",IF($F1028&lt;0,"Valor negativo: lance sem sinal e escolha o tipo",IF($E1028="","Falta o tipo",IF($C1028="","Sem categoria",IF(ISNA(MATCH($C1028,'Configuração'!$B$12:$B$41,0)),"Categoria fora da lista",IF(INDEX('Configuração'!$C$12:$C$41,MATCH($C1028,'Configuração'!$B$12:$B$41,0))&lt;&gt;$E1028,"Tipo diferente do da categoria",IF(YEAR($A1028)&lt;&gt;AnoPlanilha,"Fora do ano da planilha","OK")))))))))))</f>
        <v/>
      </c>
      <c r="H1028" s="25">
        <f>IF(COUNTA($A1028:$F1028)=0,"",COUNTA($A1028:$F1028))</f>
        <v/>
      </c>
    </row>
    <row r="1029">
      <c r="A1029" s="24" t="n"/>
      <c r="B1029" s="18" t="n"/>
      <c r="C1029" s="18" t="n"/>
      <c r="D1029" s="18" t="n"/>
      <c r="E1029" s="19" t="n"/>
      <c r="F1029" s="14" t="n"/>
      <c r="G1029" s="20">
        <f>IF(COUNTA($A1029:$F1029)=0,"",IF($A1029="","Falta a data",IF(NOT(ISNUMBER($A1029)),"Data inválida: use 25/10/2026",IF($F1029="","Falta o valor",IF(NOT(ISNUMBER($F1029)),"Valor inválido: só números",IF($F1029&lt;0,"Valor negativo: lance sem sinal e escolha o tipo",IF($E1029="","Falta o tipo",IF($C1029="","Sem categoria",IF(ISNA(MATCH($C1029,'Configuração'!$B$12:$B$41,0)),"Categoria fora da lista",IF(INDEX('Configuração'!$C$12:$C$41,MATCH($C1029,'Configuração'!$B$12:$B$41,0))&lt;&gt;$E1029,"Tipo diferente do da categoria",IF(YEAR($A1029)&lt;&gt;AnoPlanilha,"Fora do ano da planilha","OK")))))))))))</f>
        <v/>
      </c>
      <c r="H1029" s="25">
        <f>IF(COUNTA($A1029:$F1029)=0,"",COUNTA($A1029:$F1029))</f>
        <v/>
      </c>
    </row>
    <row r="1030">
      <c r="A1030" s="24" t="n"/>
      <c r="B1030" s="18" t="n"/>
      <c r="C1030" s="18" t="n"/>
      <c r="D1030" s="18" t="n"/>
      <c r="E1030" s="19" t="n"/>
      <c r="F1030" s="14" t="n"/>
      <c r="G1030" s="20">
        <f>IF(COUNTA($A1030:$F1030)=0,"",IF($A1030="","Falta a data",IF(NOT(ISNUMBER($A1030)),"Data inválida: use 25/10/2026",IF($F1030="","Falta o valor",IF(NOT(ISNUMBER($F1030)),"Valor inválido: só números",IF($F1030&lt;0,"Valor negativo: lance sem sinal e escolha o tipo",IF($E1030="","Falta o tipo",IF($C1030="","Sem categoria",IF(ISNA(MATCH($C1030,'Configuração'!$B$12:$B$41,0)),"Categoria fora da lista",IF(INDEX('Configuração'!$C$12:$C$41,MATCH($C1030,'Configuração'!$B$12:$B$41,0))&lt;&gt;$E1030,"Tipo diferente do da categoria",IF(YEAR($A1030)&lt;&gt;AnoPlanilha,"Fora do ano da planilha","OK")))))))))))</f>
        <v/>
      </c>
      <c r="H1030" s="25">
        <f>IF(COUNTA($A1030:$F1030)=0,"",COUNTA($A1030:$F1030))</f>
        <v/>
      </c>
    </row>
    <row r="1031">
      <c r="A1031" s="24" t="n"/>
      <c r="B1031" s="18" t="n"/>
      <c r="C1031" s="18" t="n"/>
      <c r="D1031" s="18" t="n"/>
      <c r="E1031" s="19" t="n"/>
      <c r="F1031" s="14" t="n"/>
      <c r="G1031" s="20">
        <f>IF(COUNTA($A1031:$F1031)=0,"",IF($A1031="","Falta a data",IF(NOT(ISNUMBER($A1031)),"Data inválida: use 25/10/2026",IF($F1031="","Falta o valor",IF(NOT(ISNUMBER($F1031)),"Valor inválido: só números",IF($F1031&lt;0,"Valor negativo: lance sem sinal e escolha o tipo",IF($E1031="","Falta o tipo",IF($C1031="","Sem categoria",IF(ISNA(MATCH($C1031,'Configuração'!$B$12:$B$41,0)),"Categoria fora da lista",IF(INDEX('Configuração'!$C$12:$C$41,MATCH($C1031,'Configuração'!$B$12:$B$41,0))&lt;&gt;$E1031,"Tipo diferente do da categoria",IF(YEAR($A1031)&lt;&gt;AnoPlanilha,"Fora do ano da planilha","OK")))))))))))</f>
        <v/>
      </c>
      <c r="H1031" s="25">
        <f>IF(COUNTA($A1031:$F1031)=0,"",COUNTA($A1031:$F1031))</f>
        <v/>
      </c>
    </row>
    <row r="1032">
      <c r="A1032" s="24" t="n"/>
      <c r="B1032" s="18" t="n"/>
      <c r="C1032" s="18" t="n"/>
      <c r="D1032" s="18" t="n"/>
      <c r="E1032" s="19" t="n"/>
      <c r="F1032" s="14" t="n"/>
      <c r="G1032" s="20">
        <f>IF(COUNTA($A1032:$F1032)=0,"",IF($A1032="","Falta a data",IF(NOT(ISNUMBER($A1032)),"Data inválida: use 25/10/2026",IF($F1032="","Falta o valor",IF(NOT(ISNUMBER($F1032)),"Valor inválido: só números",IF($F1032&lt;0,"Valor negativo: lance sem sinal e escolha o tipo",IF($E1032="","Falta o tipo",IF($C1032="","Sem categoria",IF(ISNA(MATCH($C1032,'Configuração'!$B$12:$B$41,0)),"Categoria fora da lista",IF(INDEX('Configuração'!$C$12:$C$41,MATCH($C1032,'Configuração'!$B$12:$B$41,0))&lt;&gt;$E1032,"Tipo diferente do da categoria",IF(YEAR($A1032)&lt;&gt;AnoPlanilha,"Fora do ano da planilha","OK")))))))))))</f>
        <v/>
      </c>
      <c r="H1032" s="25">
        <f>IF(COUNTA($A1032:$F1032)=0,"",COUNTA($A1032:$F1032))</f>
        <v/>
      </c>
    </row>
    <row r="1033">
      <c r="A1033" s="24" t="n"/>
      <c r="B1033" s="18" t="n"/>
      <c r="C1033" s="18" t="n"/>
      <c r="D1033" s="18" t="n"/>
      <c r="E1033" s="19" t="n"/>
      <c r="F1033" s="14" t="n"/>
      <c r="G1033" s="20">
        <f>IF(COUNTA($A1033:$F1033)=0,"",IF($A1033="","Falta a data",IF(NOT(ISNUMBER($A1033)),"Data inválida: use 25/10/2026",IF($F1033="","Falta o valor",IF(NOT(ISNUMBER($F1033)),"Valor inválido: só números",IF($F1033&lt;0,"Valor negativo: lance sem sinal e escolha o tipo",IF($E1033="","Falta o tipo",IF($C1033="","Sem categoria",IF(ISNA(MATCH($C1033,'Configuração'!$B$12:$B$41,0)),"Categoria fora da lista",IF(INDEX('Configuração'!$C$12:$C$41,MATCH($C1033,'Configuração'!$B$12:$B$41,0))&lt;&gt;$E1033,"Tipo diferente do da categoria",IF(YEAR($A1033)&lt;&gt;AnoPlanilha,"Fora do ano da planilha","OK")))))))))))</f>
        <v/>
      </c>
      <c r="H1033" s="25">
        <f>IF(COUNTA($A1033:$F1033)=0,"",COUNTA($A1033:$F1033))</f>
        <v/>
      </c>
    </row>
    <row r="1034">
      <c r="A1034" s="24" t="n"/>
      <c r="B1034" s="18" t="n"/>
      <c r="C1034" s="18" t="n"/>
      <c r="D1034" s="18" t="n"/>
      <c r="E1034" s="19" t="n"/>
      <c r="F1034" s="14" t="n"/>
      <c r="G1034" s="20">
        <f>IF(COUNTA($A1034:$F1034)=0,"",IF($A1034="","Falta a data",IF(NOT(ISNUMBER($A1034)),"Data inválida: use 25/10/2026",IF($F1034="","Falta o valor",IF(NOT(ISNUMBER($F1034)),"Valor inválido: só números",IF($F1034&lt;0,"Valor negativo: lance sem sinal e escolha o tipo",IF($E1034="","Falta o tipo",IF($C1034="","Sem categoria",IF(ISNA(MATCH($C1034,'Configuração'!$B$12:$B$41,0)),"Categoria fora da lista",IF(INDEX('Configuração'!$C$12:$C$41,MATCH($C1034,'Configuração'!$B$12:$B$41,0))&lt;&gt;$E1034,"Tipo diferente do da categoria",IF(YEAR($A1034)&lt;&gt;AnoPlanilha,"Fora do ano da planilha","OK")))))))))))</f>
        <v/>
      </c>
      <c r="H1034" s="25">
        <f>IF(COUNTA($A1034:$F1034)=0,"",COUNTA($A1034:$F1034))</f>
        <v/>
      </c>
    </row>
    <row r="1035">
      <c r="A1035" s="24" t="n"/>
      <c r="B1035" s="18" t="n"/>
      <c r="C1035" s="18" t="n"/>
      <c r="D1035" s="18" t="n"/>
      <c r="E1035" s="19" t="n"/>
      <c r="F1035" s="14" t="n"/>
      <c r="G1035" s="20">
        <f>IF(COUNTA($A1035:$F1035)=0,"",IF($A1035="","Falta a data",IF(NOT(ISNUMBER($A1035)),"Data inválida: use 25/10/2026",IF($F1035="","Falta o valor",IF(NOT(ISNUMBER($F1035)),"Valor inválido: só números",IF($F1035&lt;0,"Valor negativo: lance sem sinal e escolha o tipo",IF($E1035="","Falta o tipo",IF($C1035="","Sem categoria",IF(ISNA(MATCH($C1035,'Configuração'!$B$12:$B$41,0)),"Categoria fora da lista",IF(INDEX('Configuração'!$C$12:$C$41,MATCH($C1035,'Configuração'!$B$12:$B$41,0))&lt;&gt;$E1035,"Tipo diferente do da categoria",IF(YEAR($A1035)&lt;&gt;AnoPlanilha,"Fora do ano da planilha","OK")))))))))))</f>
        <v/>
      </c>
      <c r="H1035" s="25">
        <f>IF(COUNTA($A1035:$F1035)=0,"",COUNTA($A1035:$F1035))</f>
        <v/>
      </c>
    </row>
    <row r="1036">
      <c r="A1036" s="24" t="n"/>
      <c r="B1036" s="18" t="n"/>
      <c r="C1036" s="18" t="n"/>
      <c r="D1036" s="18" t="n"/>
      <c r="E1036" s="19" t="n"/>
      <c r="F1036" s="14" t="n"/>
      <c r="G1036" s="20">
        <f>IF(COUNTA($A1036:$F1036)=0,"",IF($A1036="","Falta a data",IF(NOT(ISNUMBER($A1036)),"Data inválida: use 25/10/2026",IF($F1036="","Falta o valor",IF(NOT(ISNUMBER($F1036)),"Valor inválido: só números",IF($F1036&lt;0,"Valor negativo: lance sem sinal e escolha o tipo",IF($E1036="","Falta o tipo",IF($C1036="","Sem categoria",IF(ISNA(MATCH($C1036,'Configuração'!$B$12:$B$41,0)),"Categoria fora da lista",IF(INDEX('Configuração'!$C$12:$C$41,MATCH($C1036,'Configuração'!$B$12:$B$41,0))&lt;&gt;$E1036,"Tipo diferente do da categoria",IF(YEAR($A1036)&lt;&gt;AnoPlanilha,"Fora do ano da planilha","OK")))))))))))</f>
        <v/>
      </c>
      <c r="H1036" s="25">
        <f>IF(COUNTA($A1036:$F1036)=0,"",COUNTA($A1036:$F1036))</f>
        <v/>
      </c>
    </row>
    <row r="1037">
      <c r="A1037" s="24" t="n"/>
      <c r="B1037" s="18" t="n"/>
      <c r="C1037" s="18" t="n"/>
      <c r="D1037" s="18" t="n"/>
      <c r="E1037" s="19" t="n"/>
      <c r="F1037" s="14" t="n"/>
      <c r="G1037" s="20">
        <f>IF(COUNTA($A1037:$F1037)=0,"",IF($A1037="","Falta a data",IF(NOT(ISNUMBER($A1037)),"Data inválida: use 25/10/2026",IF($F1037="","Falta o valor",IF(NOT(ISNUMBER($F1037)),"Valor inválido: só números",IF($F1037&lt;0,"Valor negativo: lance sem sinal e escolha o tipo",IF($E1037="","Falta o tipo",IF($C1037="","Sem categoria",IF(ISNA(MATCH($C1037,'Configuração'!$B$12:$B$41,0)),"Categoria fora da lista",IF(INDEX('Configuração'!$C$12:$C$41,MATCH($C1037,'Configuração'!$B$12:$B$41,0))&lt;&gt;$E1037,"Tipo diferente do da categoria",IF(YEAR($A1037)&lt;&gt;AnoPlanilha,"Fora do ano da planilha","OK")))))))))))</f>
        <v/>
      </c>
      <c r="H1037" s="25">
        <f>IF(COUNTA($A1037:$F1037)=0,"",COUNTA($A1037:$F1037))</f>
        <v/>
      </c>
    </row>
    <row r="1038">
      <c r="A1038" s="24" t="n"/>
      <c r="B1038" s="18" t="n"/>
      <c r="C1038" s="18" t="n"/>
      <c r="D1038" s="18" t="n"/>
      <c r="E1038" s="19" t="n"/>
      <c r="F1038" s="14" t="n"/>
      <c r="G1038" s="20">
        <f>IF(COUNTA($A1038:$F1038)=0,"",IF($A1038="","Falta a data",IF(NOT(ISNUMBER($A1038)),"Data inválida: use 25/10/2026",IF($F1038="","Falta o valor",IF(NOT(ISNUMBER($F1038)),"Valor inválido: só números",IF($F1038&lt;0,"Valor negativo: lance sem sinal e escolha o tipo",IF($E1038="","Falta o tipo",IF($C1038="","Sem categoria",IF(ISNA(MATCH($C1038,'Configuração'!$B$12:$B$41,0)),"Categoria fora da lista",IF(INDEX('Configuração'!$C$12:$C$41,MATCH($C1038,'Configuração'!$B$12:$B$41,0))&lt;&gt;$E1038,"Tipo diferente do da categoria",IF(YEAR($A1038)&lt;&gt;AnoPlanilha,"Fora do ano da planilha","OK")))))))))))</f>
        <v/>
      </c>
      <c r="H1038" s="25">
        <f>IF(COUNTA($A1038:$F1038)=0,"",COUNTA($A1038:$F1038))</f>
        <v/>
      </c>
    </row>
    <row r="1039">
      <c r="A1039" s="24" t="n"/>
      <c r="B1039" s="18" t="n"/>
      <c r="C1039" s="18" t="n"/>
      <c r="D1039" s="18" t="n"/>
      <c r="E1039" s="19" t="n"/>
      <c r="F1039" s="14" t="n"/>
      <c r="G1039" s="20">
        <f>IF(COUNTA($A1039:$F1039)=0,"",IF($A1039="","Falta a data",IF(NOT(ISNUMBER($A1039)),"Data inválida: use 25/10/2026",IF($F1039="","Falta o valor",IF(NOT(ISNUMBER($F1039)),"Valor inválido: só números",IF($F1039&lt;0,"Valor negativo: lance sem sinal e escolha o tipo",IF($E1039="","Falta o tipo",IF($C1039="","Sem categoria",IF(ISNA(MATCH($C1039,'Configuração'!$B$12:$B$41,0)),"Categoria fora da lista",IF(INDEX('Configuração'!$C$12:$C$41,MATCH($C1039,'Configuração'!$B$12:$B$41,0))&lt;&gt;$E1039,"Tipo diferente do da categoria",IF(YEAR($A1039)&lt;&gt;AnoPlanilha,"Fora do ano da planilha","OK")))))))))))</f>
        <v/>
      </c>
      <c r="H1039" s="25">
        <f>IF(COUNTA($A1039:$F1039)=0,"",COUNTA($A1039:$F1039))</f>
        <v/>
      </c>
    </row>
    <row r="1040">
      <c r="A1040" s="24" t="n"/>
      <c r="B1040" s="18" t="n"/>
      <c r="C1040" s="18" t="n"/>
      <c r="D1040" s="18" t="n"/>
      <c r="E1040" s="19" t="n"/>
      <c r="F1040" s="14" t="n"/>
      <c r="G1040" s="20">
        <f>IF(COUNTA($A1040:$F1040)=0,"",IF($A1040="","Falta a data",IF(NOT(ISNUMBER($A1040)),"Data inválida: use 25/10/2026",IF($F1040="","Falta o valor",IF(NOT(ISNUMBER($F1040)),"Valor inválido: só números",IF($F1040&lt;0,"Valor negativo: lance sem sinal e escolha o tipo",IF($E1040="","Falta o tipo",IF($C1040="","Sem categoria",IF(ISNA(MATCH($C1040,'Configuração'!$B$12:$B$41,0)),"Categoria fora da lista",IF(INDEX('Configuração'!$C$12:$C$41,MATCH($C1040,'Configuração'!$B$12:$B$41,0))&lt;&gt;$E1040,"Tipo diferente do da categoria",IF(YEAR($A1040)&lt;&gt;AnoPlanilha,"Fora do ano da planilha","OK")))))))))))</f>
        <v/>
      </c>
      <c r="H1040" s="25">
        <f>IF(COUNTA($A1040:$F1040)=0,"",COUNTA($A1040:$F1040))</f>
        <v/>
      </c>
    </row>
    <row r="1041">
      <c r="A1041" s="24" t="n"/>
      <c r="B1041" s="18" t="n"/>
      <c r="C1041" s="18" t="n"/>
      <c r="D1041" s="18" t="n"/>
      <c r="E1041" s="19" t="n"/>
      <c r="F1041" s="14" t="n"/>
      <c r="G1041" s="20">
        <f>IF(COUNTA($A1041:$F1041)=0,"",IF($A1041="","Falta a data",IF(NOT(ISNUMBER($A1041)),"Data inválida: use 25/10/2026",IF($F1041="","Falta o valor",IF(NOT(ISNUMBER($F1041)),"Valor inválido: só números",IF($F1041&lt;0,"Valor negativo: lance sem sinal e escolha o tipo",IF($E1041="","Falta o tipo",IF($C1041="","Sem categoria",IF(ISNA(MATCH($C1041,'Configuração'!$B$12:$B$41,0)),"Categoria fora da lista",IF(INDEX('Configuração'!$C$12:$C$41,MATCH($C1041,'Configuração'!$B$12:$B$41,0))&lt;&gt;$E1041,"Tipo diferente do da categoria",IF(YEAR($A1041)&lt;&gt;AnoPlanilha,"Fora do ano da planilha","OK")))))))))))</f>
        <v/>
      </c>
      <c r="H1041" s="25">
        <f>IF(COUNTA($A1041:$F1041)=0,"",COUNTA($A1041:$F1041))</f>
        <v/>
      </c>
    </row>
    <row r="1042">
      <c r="A1042" s="24" t="n"/>
      <c r="B1042" s="18" t="n"/>
      <c r="C1042" s="18" t="n"/>
      <c r="D1042" s="18" t="n"/>
      <c r="E1042" s="19" t="n"/>
      <c r="F1042" s="14" t="n"/>
      <c r="G1042" s="20">
        <f>IF(COUNTA($A1042:$F1042)=0,"",IF($A1042="","Falta a data",IF(NOT(ISNUMBER($A1042)),"Data inválida: use 25/10/2026",IF($F1042="","Falta o valor",IF(NOT(ISNUMBER($F1042)),"Valor inválido: só números",IF($F1042&lt;0,"Valor negativo: lance sem sinal e escolha o tipo",IF($E1042="","Falta o tipo",IF($C1042="","Sem categoria",IF(ISNA(MATCH($C1042,'Configuração'!$B$12:$B$41,0)),"Categoria fora da lista",IF(INDEX('Configuração'!$C$12:$C$41,MATCH($C1042,'Configuração'!$B$12:$B$41,0))&lt;&gt;$E1042,"Tipo diferente do da categoria",IF(YEAR($A1042)&lt;&gt;AnoPlanilha,"Fora do ano da planilha","OK")))))))))))</f>
        <v/>
      </c>
      <c r="H1042" s="25">
        <f>IF(COUNTA($A1042:$F1042)=0,"",COUNTA($A1042:$F1042))</f>
        <v/>
      </c>
    </row>
    <row r="1043">
      <c r="A1043" s="24" t="n"/>
      <c r="B1043" s="18" t="n"/>
      <c r="C1043" s="18" t="n"/>
      <c r="D1043" s="18" t="n"/>
      <c r="E1043" s="19" t="n"/>
      <c r="F1043" s="14" t="n"/>
      <c r="G1043" s="20">
        <f>IF(COUNTA($A1043:$F1043)=0,"",IF($A1043="","Falta a data",IF(NOT(ISNUMBER($A1043)),"Data inválida: use 25/10/2026",IF($F1043="","Falta o valor",IF(NOT(ISNUMBER($F1043)),"Valor inválido: só números",IF($F1043&lt;0,"Valor negativo: lance sem sinal e escolha o tipo",IF($E1043="","Falta o tipo",IF($C1043="","Sem categoria",IF(ISNA(MATCH($C1043,'Configuração'!$B$12:$B$41,0)),"Categoria fora da lista",IF(INDEX('Configuração'!$C$12:$C$41,MATCH($C1043,'Configuração'!$B$12:$B$41,0))&lt;&gt;$E1043,"Tipo diferente do da categoria",IF(YEAR($A1043)&lt;&gt;AnoPlanilha,"Fora do ano da planilha","OK")))))))))))</f>
        <v/>
      </c>
      <c r="H1043" s="25">
        <f>IF(COUNTA($A1043:$F1043)=0,"",COUNTA($A1043:$F1043))</f>
        <v/>
      </c>
    </row>
    <row r="1044">
      <c r="A1044" s="24" t="n"/>
      <c r="B1044" s="18" t="n"/>
      <c r="C1044" s="18" t="n"/>
      <c r="D1044" s="18" t="n"/>
      <c r="E1044" s="19" t="n"/>
      <c r="F1044" s="14" t="n"/>
      <c r="G1044" s="20">
        <f>IF(COUNTA($A1044:$F1044)=0,"",IF($A1044="","Falta a data",IF(NOT(ISNUMBER($A1044)),"Data inválida: use 25/10/2026",IF($F1044="","Falta o valor",IF(NOT(ISNUMBER($F1044)),"Valor inválido: só números",IF($F1044&lt;0,"Valor negativo: lance sem sinal e escolha o tipo",IF($E1044="","Falta o tipo",IF($C1044="","Sem categoria",IF(ISNA(MATCH($C1044,'Configuração'!$B$12:$B$41,0)),"Categoria fora da lista",IF(INDEX('Configuração'!$C$12:$C$41,MATCH($C1044,'Configuração'!$B$12:$B$41,0))&lt;&gt;$E1044,"Tipo diferente do da categoria",IF(YEAR($A1044)&lt;&gt;AnoPlanilha,"Fora do ano da planilha","OK")))))))))))</f>
        <v/>
      </c>
      <c r="H1044" s="25">
        <f>IF(COUNTA($A1044:$F1044)=0,"",COUNTA($A1044:$F1044))</f>
        <v/>
      </c>
    </row>
    <row r="1045">
      <c r="A1045" s="24" t="n"/>
      <c r="B1045" s="18" t="n"/>
      <c r="C1045" s="18" t="n"/>
      <c r="D1045" s="18" t="n"/>
      <c r="E1045" s="19" t="n"/>
      <c r="F1045" s="14" t="n"/>
      <c r="G1045" s="20">
        <f>IF(COUNTA($A1045:$F1045)=0,"",IF($A1045="","Falta a data",IF(NOT(ISNUMBER($A1045)),"Data inválida: use 25/10/2026",IF($F1045="","Falta o valor",IF(NOT(ISNUMBER($F1045)),"Valor inválido: só números",IF($F1045&lt;0,"Valor negativo: lance sem sinal e escolha o tipo",IF($E1045="","Falta o tipo",IF($C1045="","Sem categoria",IF(ISNA(MATCH($C1045,'Configuração'!$B$12:$B$41,0)),"Categoria fora da lista",IF(INDEX('Configuração'!$C$12:$C$41,MATCH($C1045,'Configuração'!$B$12:$B$41,0))&lt;&gt;$E1045,"Tipo diferente do da categoria",IF(YEAR($A1045)&lt;&gt;AnoPlanilha,"Fora do ano da planilha","OK")))))))))))</f>
        <v/>
      </c>
      <c r="H1045" s="25">
        <f>IF(COUNTA($A1045:$F1045)=0,"",COUNTA($A1045:$F1045))</f>
        <v/>
      </c>
    </row>
    <row r="1046">
      <c r="A1046" s="24" t="n"/>
      <c r="B1046" s="18" t="n"/>
      <c r="C1046" s="18" t="n"/>
      <c r="D1046" s="18" t="n"/>
      <c r="E1046" s="19" t="n"/>
      <c r="F1046" s="14" t="n"/>
      <c r="G1046" s="20">
        <f>IF(COUNTA($A1046:$F1046)=0,"",IF($A1046="","Falta a data",IF(NOT(ISNUMBER($A1046)),"Data inválida: use 25/10/2026",IF($F1046="","Falta o valor",IF(NOT(ISNUMBER($F1046)),"Valor inválido: só números",IF($F1046&lt;0,"Valor negativo: lance sem sinal e escolha o tipo",IF($E1046="","Falta o tipo",IF($C1046="","Sem categoria",IF(ISNA(MATCH($C1046,'Configuração'!$B$12:$B$41,0)),"Categoria fora da lista",IF(INDEX('Configuração'!$C$12:$C$41,MATCH($C1046,'Configuração'!$B$12:$B$41,0))&lt;&gt;$E1046,"Tipo diferente do da categoria",IF(YEAR($A1046)&lt;&gt;AnoPlanilha,"Fora do ano da planilha","OK")))))))))))</f>
        <v/>
      </c>
      <c r="H1046" s="25">
        <f>IF(COUNTA($A1046:$F1046)=0,"",COUNTA($A1046:$F1046))</f>
        <v/>
      </c>
    </row>
    <row r="1047">
      <c r="A1047" s="24" t="n"/>
      <c r="B1047" s="18" t="n"/>
      <c r="C1047" s="18" t="n"/>
      <c r="D1047" s="18" t="n"/>
      <c r="E1047" s="19" t="n"/>
      <c r="F1047" s="14" t="n"/>
      <c r="G1047" s="20">
        <f>IF(COUNTA($A1047:$F1047)=0,"",IF($A1047="","Falta a data",IF(NOT(ISNUMBER($A1047)),"Data inválida: use 25/10/2026",IF($F1047="","Falta o valor",IF(NOT(ISNUMBER($F1047)),"Valor inválido: só números",IF($F1047&lt;0,"Valor negativo: lance sem sinal e escolha o tipo",IF($E1047="","Falta o tipo",IF($C1047="","Sem categoria",IF(ISNA(MATCH($C1047,'Configuração'!$B$12:$B$41,0)),"Categoria fora da lista",IF(INDEX('Configuração'!$C$12:$C$41,MATCH($C1047,'Configuração'!$B$12:$B$41,0))&lt;&gt;$E1047,"Tipo diferente do da categoria",IF(YEAR($A1047)&lt;&gt;AnoPlanilha,"Fora do ano da planilha","OK")))))))))))</f>
        <v/>
      </c>
      <c r="H1047" s="25">
        <f>IF(COUNTA($A1047:$F1047)=0,"",COUNTA($A1047:$F1047))</f>
        <v/>
      </c>
    </row>
    <row r="1048">
      <c r="A1048" s="24" t="n"/>
      <c r="B1048" s="18" t="n"/>
      <c r="C1048" s="18" t="n"/>
      <c r="D1048" s="18" t="n"/>
      <c r="E1048" s="19" t="n"/>
      <c r="F1048" s="14" t="n"/>
      <c r="G1048" s="20">
        <f>IF(COUNTA($A1048:$F1048)=0,"",IF($A1048="","Falta a data",IF(NOT(ISNUMBER($A1048)),"Data inválida: use 25/10/2026",IF($F1048="","Falta o valor",IF(NOT(ISNUMBER($F1048)),"Valor inválido: só números",IF($F1048&lt;0,"Valor negativo: lance sem sinal e escolha o tipo",IF($E1048="","Falta o tipo",IF($C1048="","Sem categoria",IF(ISNA(MATCH($C1048,'Configuração'!$B$12:$B$41,0)),"Categoria fora da lista",IF(INDEX('Configuração'!$C$12:$C$41,MATCH($C1048,'Configuração'!$B$12:$B$41,0))&lt;&gt;$E1048,"Tipo diferente do da categoria",IF(YEAR($A1048)&lt;&gt;AnoPlanilha,"Fora do ano da planilha","OK")))))))))))</f>
        <v/>
      </c>
      <c r="H1048" s="25">
        <f>IF(COUNTA($A1048:$F1048)=0,"",COUNTA($A1048:$F1048))</f>
        <v/>
      </c>
    </row>
    <row r="1049">
      <c r="A1049" s="24" t="n"/>
      <c r="B1049" s="18" t="n"/>
      <c r="C1049" s="18" t="n"/>
      <c r="D1049" s="18" t="n"/>
      <c r="E1049" s="19" t="n"/>
      <c r="F1049" s="14" t="n"/>
      <c r="G1049" s="20">
        <f>IF(COUNTA($A1049:$F1049)=0,"",IF($A1049="","Falta a data",IF(NOT(ISNUMBER($A1049)),"Data inválida: use 25/10/2026",IF($F1049="","Falta o valor",IF(NOT(ISNUMBER($F1049)),"Valor inválido: só números",IF($F1049&lt;0,"Valor negativo: lance sem sinal e escolha o tipo",IF($E1049="","Falta o tipo",IF($C1049="","Sem categoria",IF(ISNA(MATCH($C1049,'Configuração'!$B$12:$B$41,0)),"Categoria fora da lista",IF(INDEX('Configuração'!$C$12:$C$41,MATCH($C1049,'Configuração'!$B$12:$B$41,0))&lt;&gt;$E1049,"Tipo diferente do da categoria",IF(YEAR($A1049)&lt;&gt;AnoPlanilha,"Fora do ano da planilha","OK")))))))))))</f>
        <v/>
      </c>
      <c r="H1049" s="25">
        <f>IF(COUNTA($A1049:$F1049)=0,"",COUNTA($A1049:$F1049))</f>
        <v/>
      </c>
    </row>
    <row r="1050">
      <c r="A1050" s="24" t="n"/>
      <c r="B1050" s="18" t="n"/>
      <c r="C1050" s="18" t="n"/>
      <c r="D1050" s="18" t="n"/>
      <c r="E1050" s="19" t="n"/>
      <c r="F1050" s="14" t="n"/>
      <c r="G1050" s="20">
        <f>IF(COUNTA($A1050:$F1050)=0,"",IF($A1050="","Falta a data",IF(NOT(ISNUMBER($A1050)),"Data inválida: use 25/10/2026",IF($F1050="","Falta o valor",IF(NOT(ISNUMBER($F1050)),"Valor inválido: só números",IF($F1050&lt;0,"Valor negativo: lance sem sinal e escolha o tipo",IF($E1050="","Falta o tipo",IF($C1050="","Sem categoria",IF(ISNA(MATCH($C1050,'Configuração'!$B$12:$B$41,0)),"Categoria fora da lista",IF(INDEX('Configuração'!$C$12:$C$41,MATCH($C1050,'Configuração'!$B$12:$B$41,0))&lt;&gt;$E1050,"Tipo diferente do da categoria",IF(YEAR($A1050)&lt;&gt;AnoPlanilha,"Fora do ano da planilha","OK")))))))))))</f>
        <v/>
      </c>
      <c r="H1050" s="25">
        <f>IF(COUNTA($A1050:$F1050)=0,"",COUNTA($A1050:$F1050))</f>
        <v/>
      </c>
    </row>
    <row r="1051">
      <c r="A1051" s="24" t="n"/>
      <c r="B1051" s="18" t="n"/>
      <c r="C1051" s="18" t="n"/>
      <c r="D1051" s="18" t="n"/>
      <c r="E1051" s="19" t="n"/>
      <c r="F1051" s="14" t="n"/>
      <c r="G1051" s="20">
        <f>IF(COUNTA($A1051:$F1051)=0,"",IF($A1051="","Falta a data",IF(NOT(ISNUMBER($A1051)),"Data inválida: use 25/10/2026",IF($F1051="","Falta o valor",IF(NOT(ISNUMBER($F1051)),"Valor inválido: só números",IF($F1051&lt;0,"Valor negativo: lance sem sinal e escolha o tipo",IF($E1051="","Falta o tipo",IF($C1051="","Sem categoria",IF(ISNA(MATCH($C1051,'Configuração'!$B$12:$B$41,0)),"Categoria fora da lista",IF(INDEX('Configuração'!$C$12:$C$41,MATCH($C1051,'Configuração'!$B$12:$B$41,0))&lt;&gt;$E1051,"Tipo diferente do da categoria",IF(YEAR($A1051)&lt;&gt;AnoPlanilha,"Fora do ano da planilha","OK")))))))))))</f>
        <v/>
      </c>
      <c r="H1051" s="25">
        <f>IF(COUNTA($A1051:$F1051)=0,"",COUNTA($A1051:$F1051))</f>
        <v/>
      </c>
    </row>
    <row r="1052">
      <c r="A1052" s="24" t="n"/>
      <c r="B1052" s="18" t="n"/>
      <c r="C1052" s="18" t="n"/>
      <c r="D1052" s="18" t="n"/>
      <c r="E1052" s="19" t="n"/>
      <c r="F1052" s="14" t="n"/>
      <c r="G1052" s="20">
        <f>IF(COUNTA($A1052:$F1052)=0,"",IF($A1052="","Falta a data",IF(NOT(ISNUMBER($A1052)),"Data inválida: use 25/10/2026",IF($F1052="","Falta o valor",IF(NOT(ISNUMBER($F1052)),"Valor inválido: só números",IF($F1052&lt;0,"Valor negativo: lance sem sinal e escolha o tipo",IF($E1052="","Falta o tipo",IF($C1052="","Sem categoria",IF(ISNA(MATCH($C1052,'Configuração'!$B$12:$B$41,0)),"Categoria fora da lista",IF(INDEX('Configuração'!$C$12:$C$41,MATCH($C1052,'Configuração'!$B$12:$B$41,0))&lt;&gt;$E1052,"Tipo diferente do da categoria",IF(YEAR($A1052)&lt;&gt;AnoPlanilha,"Fora do ano da planilha","OK")))))))))))</f>
        <v/>
      </c>
      <c r="H1052" s="25">
        <f>IF(COUNTA($A1052:$F1052)=0,"",COUNTA($A1052:$F1052))</f>
        <v/>
      </c>
    </row>
    <row r="1053">
      <c r="A1053" s="24" t="n"/>
      <c r="B1053" s="18" t="n"/>
      <c r="C1053" s="18" t="n"/>
      <c r="D1053" s="18" t="n"/>
      <c r="E1053" s="19" t="n"/>
      <c r="F1053" s="14" t="n"/>
      <c r="G1053" s="20">
        <f>IF(COUNTA($A1053:$F1053)=0,"",IF($A1053="","Falta a data",IF(NOT(ISNUMBER($A1053)),"Data inválida: use 25/10/2026",IF($F1053="","Falta o valor",IF(NOT(ISNUMBER($F1053)),"Valor inválido: só números",IF($F1053&lt;0,"Valor negativo: lance sem sinal e escolha o tipo",IF($E1053="","Falta o tipo",IF($C1053="","Sem categoria",IF(ISNA(MATCH($C1053,'Configuração'!$B$12:$B$41,0)),"Categoria fora da lista",IF(INDEX('Configuração'!$C$12:$C$41,MATCH($C1053,'Configuração'!$B$12:$B$41,0))&lt;&gt;$E1053,"Tipo diferente do da categoria",IF(YEAR($A1053)&lt;&gt;AnoPlanilha,"Fora do ano da planilha","OK")))))))))))</f>
        <v/>
      </c>
      <c r="H1053" s="25">
        <f>IF(COUNTA($A1053:$F1053)=0,"",COUNTA($A1053:$F1053))</f>
        <v/>
      </c>
    </row>
    <row r="1054">
      <c r="A1054" s="24" t="n"/>
      <c r="B1054" s="18" t="n"/>
      <c r="C1054" s="18" t="n"/>
      <c r="D1054" s="18" t="n"/>
      <c r="E1054" s="19" t="n"/>
      <c r="F1054" s="14" t="n"/>
      <c r="G1054" s="20">
        <f>IF(COUNTA($A1054:$F1054)=0,"",IF($A1054="","Falta a data",IF(NOT(ISNUMBER($A1054)),"Data inválida: use 25/10/2026",IF($F1054="","Falta o valor",IF(NOT(ISNUMBER($F1054)),"Valor inválido: só números",IF($F1054&lt;0,"Valor negativo: lance sem sinal e escolha o tipo",IF($E1054="","Falta o tipo",IF($C1054="","Sem categoria",IF(ISNA(MATCH($C1054,'Configuração'!$B$12:$B$41,0)),"Categoria fora da lista",IF(INDEX('Configuração'!$C$12:$C$41,MATCH($C1054,'Configuração'!$B$12:$B$41,0))&lt;&gt;$E1054,"Tipo diferente do da categoria",IF(YEAR($A1054)&lt;&gt;AnoPlanilha,"Fora do ano da planilha","OK")))))))))))</f>
        <v/>
      </c>
      <c r="H1054" s="25">
        <f>IF(COUNTA($A1054:$F1054)=0,"",COUNTA($A1054:$F1054))</f>
        <v/>
      </c>
    </row>
    <row r="1055">
      <c r="A1055" s="24" t="n"/>
      <c r="B1055" s="18" t="n"/>
      <c r="C1055" s="18" t="n"/>
      <c r="D1055" s="18" t="n"/>
      <c r="E1055" s="19" t="n"/>
      <c r="F1055" s="14" t="n"/>
      <c r="G1055" s="20">
        <f>IF(COUNTA($A1055:$F1055)=0,"",IF($A1055="","Falta a data",IF(NOT(ISNUMBER($A1055)),"Data inválida: use 25/10/2026",IF($F1055="","Falta o valor",IF(NOT(ISNUMBER($F1055)),"Valor inválido: só números",IF($F1055&lt;0,"Valor negativo: lance sem sinal e escolha o tipo",IF($E1055="","Falta o tipo",IF($C1055="","Sem categoria",IF(ISNA(MATCH($C1055,'Configuração'!$B$12:$B$41,0)),"Categoria fora da lista",IF(INDEX('Configuração'!$C$12:$C$41,MATCH($C1055,'Configuração'!$B$12:$B$41,0))&lt;&gt;$E1055,"Tipo diferente do da categoria",IF(YEAR($A1055)&lt;&gt;AnoPlanilha,"Fora do ano da planilha","OK")))))))))))</f>
        <v/>
      </c>
      <c r="H1055" s="25">
        <f>IF(COUNTA($A1055:$F1055)=0,"",COUNTA($A1055:$F1055))</f>
        <v/>
      </c>
    </row>
    <row r="1056">
      <c r="A1056" s="24" t="n"/>
      <c r="B1056" s="18" t="n"/>
      <c r="C1056" s="18" t="n"/>
      <c r="D1056" s="18" t="n"/>
      <c r="E1056" s="19" t="n"/>
      <c r="F1056" s="14" t="n"/>
      <c r="G1056" s="20">
        <f>IF(COUNTA($A1056:$F1056)=0,"",IF($A1056="","Falta a data",IF(NOT(ISNUMBER($A1056)),"Data inválida: use 25/10/2026",IF($F1056="","Falta o valor",IF(NOT(ISNUMBER($F1056)),"Valor inválido: só números",IF($F1056&lt;0,"Valor negativo: lance sem sinal e escolha o tipo",IF($E1056="","Falta o tipo",IF($C1056="","Sem categoria",IF(ISNA(MATCH($C1056,'Configuração'!$B$12:$B$41,0)),"Categoria fora da lista",IF(INDEX('Configuração'!$C$12:$C$41,MATCH($C1056,'Configuração'!$B$12:$B$41,0))&lt;&gt;$E1056,"Tipo diferente do da categoria",IF(YEAR($A1056)&lt;&gt;AnoPlanilha,"Fora do ano da planilha","OK")))))))))))</f>
        <v/>
      </c>
      <c r="H1056" s="25">
        <f>IF(COUNTA($A1056:$F1056)=0,"",COUNTA($A1056:$F1056))</f>
        <v/>
      </c>
    </row>
    <row r="1057">
      <c r="A1057" s="24" t="n"/>
      <c r="B1057" s="18" t="n"/>
      <c r="C1057" s="18" t="n"/>
      <c r="D1057" s="18" t="n"/>
      <c r="E1057" s="19" t="n"/>
      <c r="F1057" s="14" t="n"/>
      <c r="G1057" s="20">
        <f>IF(COUNTA($A1057:$F1057)=0,"",IF($A1057="","Falta a data",IF(NOT(ISNUMBER($A1057)),"Data inválida: use 25/10/2026",IF($F1057="","Falta o valor",IF(NOT(ISNUMBER($F1057)),"Valor inválido: só números",IF($F1057&lt;0,"Valor negativo: lance sem sinal e escolha o tipo",IF($E1057="","Falta o tipo",IF($C1057="","Sem categoria",IF(ISNA(MATCH($C1057,'Configuração'!$B$12:$B$41,0)),"Categoria fora da lista",IF(INDEX('Configuração'!$C$12:$C$41,MATCH($C1057,'Configuração'!$B$12:$B$41,0))&lt;&gt;$E1057,"Tipo diferente do da categoria",IF(YEAR($A1057)&lt;&gt;AnoPlanilha,"Fora do ano da planilha","OK")))))))))))</f>
        <v/>
      </c>
      <c r="H1057" s="25">
        <f>IF(COUNTA($A1057:$F1057)=0,"",COUNTA($A1057:$F1057))</f>
        <v/>
      </c>
    </row>
    <row r="1058">
      <c r="A1058" s="24" t="n"/>
      <c r="B1058" s="18" t="n"/>
      <c r="C1058" s="18" t="n"/>
      <c r="D1058" s="18" t="n"/>
      <c r="E1058" s="19" t="n"/>
      <c r="F1058" s="14" t="n"/>
      <c r="G1058" s="20">
        <f>IF(COUNTA($A1058:$F1058)=0,"",IF($A1058="","Falta a data",IF(NOT(ISNUMBER($A1058)),"Data inválida: use 25/10/2026",IF($F1058="","Falta o valor",IF(NOT(ISNUMBER($F1058)),"Valor inválido: só números",IF($F1058&lt;0,"Valor negativo: lance sem sinal e escolha o tipo",IF($E1058="","Falta o tipo",IF($C1058="","Sem categoria",IF(ISNA(MATCH($C1058,'Configuração'!$B$12:$B$41,0)),"Categoria fora da lista",IF(INDEX('Configuração'!$C$12:$C$41,MATCH($C1058,'Configuração'!$B$12:$B$41,0))&lt;&gt;$E1058,"Tipo diferente do da categoria",IF(YEAR($A1058)&lt;&gt;AnoPlanilha,"Fora do ano da planilha","OK")))))))))))</f>
        <v/>
      </c>
      <c r="H1058" s="25">
        <f>IF(COUNTA($A1058:$F1058)=0,"",COUNTA($A1058:$F1058))</f>
        <v/>
      </c>
    </row>
    <row r="1059">
      <c r="A1059" s="24" t="n"/>
      <c r="B1059" s="18" t="n"/>
      <c r="C1059" s="18" t="n"/>
      <c r="D1059" s="18" t="n"/>
      <c r="E1059" s="19" t="n"/>
      <c r="F1059" s="14" t="n"/>
      <c r="G1059" s="20">
        <f>IF(COUNTA($A1059:$F1059)=0,"",IF($A1059="","Falta a data",IF(NOT(ISNUMBER($A1059)),"Data inválida: use 25/10/2026",IF($F1059="","Falta o valor",IF(NOT(ISNUMBER($F1059)),"Valor inválido: só números",IF($F1059&lt;0,"Valor negativo: lance sem sinal e escolha o tipo",IF($E1059="","Falta o tipo",IF($C1059="","Sem categoria",IF(ISNA(MATCH($C1059,'Configuração'!$B$12:$B$41,0)),"Categoria fora da lista",IF(INDEX('Configuração'!$C$12:$C$41,MATCH($C1059,'Configuração'!$B$12:$B$41,0))&lt;&gt;$E1059,"Tipo diferente do da categoria",IF(YEAR($A1059)&lt;&gt;AnoPlanilha,"Fora do ano da planilha","OK")))))))))))</f>
        <v/>
      </c>
      <c r="H1059" s="25">
        <f>IF(COUNTA($A1059:$F1059)=0,"",COUNTA($A1059:$F1059))</f>
        <v/>
      </c>
    </row>
    <row r="1060">
      <c r="A1060" s="24" t="n"/>
      <c r="B1060" s="18" t="n"/>
      <c r="C1060" s="18" t="n"/>
      <c r="D1060" s="18" t="n"/>
      <c r="E1060" s="19" t="n"/>
      <c r="F1060" s="14" t="n"/>
      <c r="G1060" s="20">
        <f>IF(COUNTA($A1060:$F1060)=0,"",IF($A1060="","Falta a data",IF(NOT(ISNUMBER($A1060)),"Data inválida: use 25/10/2026",IF($F1060="","Falta o valor",IF(NOT(ISNUMBER($F1060)),"Valor inválido: só números",IF($F1060&lt;0,"Valor negativo: lance sem sinal e escolha o tipo",IF($E1060="","Falta o tipo",IF($C1060="","Sem categoria",IF(ISNA(MATCH($C1060,'Configuração'!$B$12:$B$41,0)),"Categoria fora da lista",IF(INDEX('Configuração'!$C$12:$C$41,MATCH($C1060,'Configuração'!$B$12:$B$41,0))&lt;&gt;$E1060,"Tipo diferente do da categoria",IF(YEAR($A1060)&lt;&gt;AnoPlanilha,"Fora do ano da planilha","OK")))))))))))</f>
        <v/>
      </c>
      <c r="H1060" s="25">
        <f>IF(COUNTA($A1060:$F1060)=0,"",COUNTA($A1060:$F1060))</f>
        <v/>
      </c>
    </row>
    <row r="1061">
      <c r="A1061" s="24" t="n"/>
      <c r="B1061" s="18" t="n"/>
      <c r="C1061" s="18" t="n"/>
      <c r="D1061" s="18" t="n"/>
      <c r="E1061" s="19" t="n"/>
      <c r="F1061" s="14" t="n"/>
      <c r="G1061" s="20">
        <f>IF(COUNTA($A1061:$F1061)=0,"",IF($A1061="","Falta a data",IF(NOT(ISNUMBER($A1061)),"Data inválida: use 25/10/2026",IF($F1061="","Falta o valor",IF(NOT(ISNUMBER($F1061)),"Valor inválido: só números",IF($F1061&lt;0,"Valor negativo: lance sem sinal e escolha o tipo",IF($E1061="","Falta o tipo",IF($C1061="","Sem categoria",IF(ISNA(MATCH($C1061,'Configuração'!$B$12:$B$41,0)),"Categoria fora da lista",IF(INDEX('Configuração'!$C$12:$C$41,MATCH($C1061,'Configuração'!$B$12:$B$41,0))&lt;&gt;$E1061,"Tipo diferente do da categoria",IF(YEAR($A1061)&lt;&gt;AnoPlanilha,"Fora do ano da planilha","OK")))))))))))</f>
        <v/>
      </c>
      <c r="H1061" s="25">
        <f>IF(COUNTA($A1061:$F1061)=0,"",COUNTA($A1061:$F1061))</f>
        <v/>
      </c>
    </row>
    <row r="1062">
      <c r="A1062" s="24" t="n"/>
      <c r="B1062" s="18" t="n"/>
      <c r="C1062" s="18" t="n"/>
      <c r="D1062" s="18" t="n"/>
      <c r="E1062" s="19" t="n"/>
      <c r="F1062" s="14" t="n"/>
      <c r="G1062" s="20">
        <f>IF(COUNTA($A1062:$F1062)=0,"",IF($A1062="","Falta a data",IF(NOT(ISNUMBER($A1062)),"Data inválida: use 25/10/2026",IF($F1062="","Falta o valor",IF(NOT(ISNUMBER($F1062)),"Valor inválido: só números",IF($F1062&lt;0,"Valor negativo: lance sem sinal e escolha o tipo",IF($E1062="","Falta o tipo",IF($C1062="","Sem categoria",IF(ISNA(MATCH($C1062,'Configuração'!$B$12:$B$41,0)),"Categoria fora da lista",IF(INDEX('Configuração'!$C$12:$C$41,MATCH($C1062,'Configuração'!$B$12:$B$41,0))&lt;&gt;$E1062,"Tipo diferente do da categoria",IF(YEAR($A1062)&lt;&gt;AnoPlanilha,"Fora do ano da planilha","OK")))))))))))</f>
        <v/>
      </c>
      <c r="H1062" s="25">
        <f>IF(COUNTA($A1062:$F1062)=0,"",COUNTA($A1062:$F1062))</f>
        <v/>
      </c>
    </row>
    <row r="1063">
      <c r="A1063" s="24" t="n"/>
      <c r="B1063" s="18" t="n"/>
      <c r="C1063" s="18" t="n"/>
      <c r="D1063" s="18" t="n"/>
      <c r="E1063" s="19" t="n"/>
      <c r="F1063" s="14" t="n"/>
      <c r="G1063" s="20">
        <f>IF(COUNTA($A1063:$F1063)=0,"",IF($A1063="","Falta a data",IF(NOT(ISNUMBER($A1063)),"Data inválida: use 25/10/2026",IF($F1063="","Falta o valor",IF(NOT(ISNUMBER($F1063)),"Valor inválido: só números",IF($F1063&lt;0,"Valor negativo: lance sem sinal e escolha o tipo",IF($E1063="","Falta o tipo",IF($C1063="","Sem categoria",IF(ISNA(MATCH($C1063,'Configuração'!$B$12:$B$41,0)),"Categoria fora da lista",IF(INDEX('Configuração'!$C$12:$C$41,MATCH($C1063,'Configuração'!$B$12:$B$41,0))&lt;&gt;$E1063,"Tipo diferente do da categoria",IF(YEAR($A1063)&lt;&gt;AnoPlanilha,"Fora do ano da planilha","OK")))))))))))</f>
        <v/>
      </c>
      <c r="H1063" s="25">
        <f>IF(COUNTA($A1063:$F1063)=0,"",COUNTA($A1063:$F1063))</f>
        <v/>
      </c>
    </row>
    <row r="1064">
      <c r="A1064" s="24" t="n"/>
      <c r="B1064" s="18" t="n"/>
      <c r="C1064" s="18" t="n"/>
      <c r="D1064" s="18" t="n"/>
      <c r="E1064" s="19" t="n"/>
      <c r="F1064" s="14" t="n"/>
      <c r="G1064" s="20">
        <f>IF(COUNTA($A1064:$F1064)=0,"",IF($A1064="","Falta a data",IF(NOT(ISNUMBER($A1064)),"Data inválida: use 25/10/2026",IF($F1064="","Falta o valor",IF(NOT(ISNUMBER($F1064)),"Valor inválido: só números",IF($F1064&lt;0,"Valor negativo: lance sem sinal e escolha o tipo",IF($E1064="","Falta o tipo",IF($C1064="","Sem categoria",IF(ISNA(MATCH($C1064,'Configuração'!$B$12:$B$41,0)),"Categoria fora da lista",IF(INDEX('Configuração'!$C$12:$C$41,MATCH($C1064,'Configuração'!$B$12:$B$41,0))&lt;&gt;$E1064,"Tipo diferente do da categoria",IF(YEAR($A1064)&lt;&gt;AnoPlanilha,"Fora do ano da planilha","OK")))))))))))</f>
        <v/>
      </c>
      <c r="H1064" s="25">
        <f>IF(COUNTA($A1064:$F1064)=0,"",COUNTA($A1064:$F1064))</f>
        <v/>
      </c>
    </row>
    <row r="1065">
      <c r="A1065" s="24" t="n"/>
      <c r="B1065" s="18" t="n"/>
      <c r="C1065" s="18" t="n"/>
      <c r="D1065" s="18" t="n"/>
      <c r="E1065" s="19" t="n"/>
      <c r="F1065" s="14" t="n"/>
      <c r="G1065" s="20">
        <f>IF(COUNTA($A1065:$F1065)=0,"",IF($A1065="","Falta a data",IF(NOT(ISNUMBER($A1065)),"Data inválida: use 25/10/2026",IF($F1065="","Falta o valor",IF(NOT(ISNUMBER($F1065)),"Valor inválido: só números",IF($F1065&lt;0,"Valor negativo: lance sem sinal e escolha o tipo",IF($E1065="","Falta o tipo",IF($C1065="","Sem categoria",IF(ISNA(MATCH($C1065,'Configuração'!$B$12:$B$41,0)),"Categoria fora da lista",IF(INDEX('Configuração'!$C$12:$C$41,MATCH($C1065,'Configuração'!$B$12:$B$41,0))&lt;&gt;$E1065,"Tipo diferente do da categoria",IF(YEAR($A1065)&lt;&gt;AnoPlanilha,"Fora do ano da planilha","OK")))))))))))</f>
        <v/>
      </c>
      <c r="H1065" s="25">
        <f>IF(COUNTA($A1065:$F1065)=0,"",COUNTA($A1065:$F1065))</f>
        <v/>
      </c>
    </row>
    <row r="1066">
      <c r="A1066" s="24" t="n"/>
      <c r="B1066" s="18" t="n"/>
      <c r="C1066" s="18" t="n"/>
      <c r="D1066" s="18" t="n"/>
      <c r="E1066" s="19" t="n"/>
      <c r="F1066" s="14" t="n"/>
      <c r="G1066" s="20">
        <f>IF(COUNTA($A1066:$F1066)=0,"",IF($A1066="","Falta a data",IF(NOT(ISNUMBER($A1066)),"Data inválida: use 25/10/2026",IF($F1066="","Falta o valor",IF(NOT(ISNUMBER($F1066)),"Valor inválido: só números",IF($F1066&lt;0,"Valor negativo: lance sem sinal e escolha o tipo",IF($E1066="","Falta o tipo",IF($C1066="","Sem categoria",IF(ISNA(MATCH($C1066,'Configuração'!$B$12:$B$41,0)),"Categoria fora da lista",IF(INDEX('Configuração'!$C$12:$C$41,MATCH($C1066,'Configuração'!$B$12:$B$41,0))&lt;&gt;$E1066,"Tipo diferente do da categoria",IF(YEAR($A1066)&lt;&gt;AnoPlanilha,"Fora do ano da planilha","OK")))))))))))</f>
        <v/>
      </c>
      <c r="H1066" s="25">
        <f>IF(COUNTA($A1066:$F1066)=0,"",COUNTA($A1066:$F1066))</f>
        <v/>
      </c>
    </row>
    <row r="1067">
      <c r="A1067" s="24" t="n"/>
      <c r="B1067" s="18" t="n"/>
      <c r="C1067" s="18" t="n"/>
      <c r="D1067" s="18" t="n"/>
      <c r="E1067" s="19" t="n"/>
      <c r="F1067" s="14" t="n"/>
      <c r="G1067" s="20">
        <f>IF(COUNTA($A1067:$F1067)=0,"",IF($A1067="","Falta a data",IF(NOT(ISNUMBER($A1067)),"Data inválida: use 25/10/2026",IF($F1067="","Falta o valor",IF(NOT(ISNUMBER($F1067)),"Valor inválido: só números",IF($F1067&lt;0,"Valor negativo: lance sem sinal e escolha o tipo",IF($E1067="","Falta o tipo",IF($C1067="","Sem categoria",IF(ISNA(MATCH($C1067,'Configuração'!$B$12:$B$41,0)),"Categoria fora da lista",IF(INDEX('Configuração'!$C$12:$C$41,MATCH($C1067,'Configuração'!$B$12:$B$41,0))&lt;&gt;$E1067,"Tipo diferente do da categoria",IF(YEAR($A1067)&lt;&gt;AnoPlanilha,"Fora do ano da planilha","OK")))))))))))</f>
        <v/>
      </c>
      <c r="H1067" s="25">
        <f>IF(COUNTA($A1067:$F1067)=0,"",COUNTA($A1067:$F1067))</f>
        <v/>
      </c>
    </row>
    <row r="1068">
      <c r="A1068" s="24" t="n"/>
      <c r="B1068" s="18" t="n"/>
      <c r="C1068" s="18" t="n"/>
      <c r="D1068" s="18" t="n"/>
      <c r="E1068" s="19" t="n"/>
      <c r="F1068" s="14" t="n"/>
      <c r="G1068" s="20">
        <f>IF(COUNTA($A1068:$F1068)=0,"",IF($A1068="","Falta a data",IF(NOT(ISNUMBER($A1068)),"Data inválida: use 25/10/2026",IF($F1068="","Falta o valor",IF(NOT(ISNUMBER($F1068)),"Valor inválido: só números",IF($F1068&lt;0,"Valor negativo: lance sem sinal e escolha o tipo",IF($E1068="","Falta o tipo",IF($C1068="","Sem categoria",IF(ISNA(MATCH($C1068,'Configuração'!$B$12:$B$41,0)),"Categoria fora da lista",IF(INDEX('Configuração'!$C$12:$C$41,MATCH($C1068,'Configuração'!$B$12:$B$41,0))&lt;&gt;$E1068,"Tipo diferente do da categoria",IF(YEAR($A1068)&lt;&gt;AnoPlanilha,"Fora do ano da planilha","OK")))))))))))</f>
        <v/>
      </c>
      <c r="H1068" s="25">
        <f>IF(COUNTA($A1068:$F1068)=0,"",COUNTA($A1068:$F1068))</f>
        <v/>
      </c>
    </row>
    <row r="1069">
      <c r="A1069" s="24" t="n"/>
      <c r="B1069" s="18" t="n"/>
      <c r="C1069" s="18" t="n"/>
      <c r="D1069" s="18" t="n"/>
      <c r="E1069" s="19" t="n"/>
      <c r="F1069" s="14" t="n"/>
      <c r="G1069" s="20">
        <f>IF(COUNTA($A1069:$F1069)=0,"",IF($A1069="","Falta a data",IF(NOT(ISNUMBER($A1069)),"Data inválida: use 25/10/2026",IF($F1069="","Falta o valor",IF(NOT(ISNUMBER($F1069)),"Valor inválido: só números",IF($F1069&lt;0,"Valor negativo: lance sem sinal e escolha o tipo",IF($E1069="","Falta o tipo",IF($C1069="","Sem categoria",IF(ISNA(MATCH($C1069,'Configuração'!$B$12:$B$41,0)),"Categoria fora da lista",IF(INDEX('Configuração'!$C$12:$C$41,MATCH($C1069,'Configuração'!$B$12:$B$41,0))&lt;&gt;$E1069,"Tipo diferente do da categoria",IF(YEAR($A1069)&lt;&gt;AnoPlanilha,"Fora do ano da planilha","OK")))))))))))</f>
        <v/>
      </c>
      <c r="H1069" s="25">
        <f>IF(COUNTA($A1069:$F1069)=0,"",COUNTA($A1069:$F1069))</f>
        <v/>
      </c>
    </row>
    <row r="1070">
      <c r="A1070" s="24" t="n"/>
      <c r="B1070" s="18" t="n"/>
      <c r="C1070" s="18" t="n"/>
      <c r="D1070" s="18" t="n"/>
      <c r="E1070" s="19" t="n"/>
      <c r="F1070" s="14" t="n"/>
      <c r="G1070" s="20">
        <f>IF(COUNTA($A1070:$F1070)=0,"",IF($A1070="","Falta a data",IF(NOT(ISNUMBER($A1070)),"Data inválida: use 25/10/2026",IF($F1070="","Falta o valor",IF(NOT(ISNUMBER($F1070)),"Valor inválido: só números",IF($F1070&lt;0,"Valor negativo: lance sem sinal e escolha o tipo",IF($E1070="","Falta o tipo",IF($C1070="","Sem categoria",IF(ISNA(MATCH($C1070,'Configuração'!$B$12:$B$41,0)),"Categoria fora da lista",IF(INDEX('Configuração'!$C$12:$C$41,MATCH($C1070,'Configuração'!$B$12:$B$41,0))&lt;&gt;$E1070,"Tipo diferente do da categoria",IF(YEAR($A1070)&lt;&gt;AnoPlanilha,"Fora do ano da planilha","OK")))))))))))</f>
        <v/>
      </c>
      <c r="H1070" s="25">
        <f>IF(COUNTA($A1070:$F1070)=0,"",COUNTA($A1070:$F1070))</f>
        <v/>
      </c>
    </row>
    <row r="1071">
      <c r="A1071" s="24" t="n"/>
      <c r="B1071" s="18" t="n"/>
      <c r="C1071" s="18" t="n"/>
      <c r="D1071" s="18" t="n"/>
      <c r="E1071" s="19" t="n"/>
      <c r="F1071" s="14" t="n"/>
      <c r="G1071" s="20">
        <f>IF(COUNTA($A1071:$F1071)=0,"",IF($A1071="","Falta a data",IF(NOT(ISNUMBER($A1071)),"Data inválida: use 25/10/2026",IF($F1071="","Falta o valor",IF(NOT(ISNUMBER($F1071)),"Valor inválido: só números",IF($F1071&lt;0,"Valor negativo: lance sem sinal e escolha o tipo",IF($E1071="","Falta o tipo",IF($C1071="","Sem categoria",IF(ISNA(MATCH($C1071,'Configuração'!$B$12:$B$41,0)),"Categoria fora da lista",IF(INDEX('Configuração'!$C$12:$C$41,MATCH($C1071,'Configuração'!$B$12:$B$41,0))&lt;&gt;$E1071,"Tipo diferente do da categoria",IF(YEAR($A1071)&lt;&gt;AnoPlanilha,"Fora do ano da planilha","OK")))))))))))</f>
        <v/>
      </c>
      <c r="H1071" s="25">
        <f>IF(COUNTA($A1071:$F1071)=0,"",COUNTA($A1071:$F1071))</f>
        <v/>
      </c>
    </row>
    <row r="1072">
      <c r="A1072" s="24" t="n"/>
      <c r="B1072" s="18" t="n"/>
      <c r="C1072" s="18" t="n"/>
      <c r="D1072" s="18" t="n"/>
      <c r="E1072" s="19" t="n"/>
      <c r="F1072" s="14" t="n"/>
      <c r="G1072" s="20">
        <f>IF(COUNTA($A1072:$F1072)=0,"",IF($A1072="","Falta a data",IF(NOT(ISNUMBER($A1072)),"Data inválida: use 25/10/2026",IF($F1072="","Falta o valor",IF(NOT(ISNUMBER($F1072)),"Valor inválido: só números",IF($F1072&lt;0,"Valor negativo: lance sem sinal e escolha o tipo",IF($E1072="","Falta o tipo",IF($C1072="","Sem categoria",IF(ISNA(MATCH($C1072,'Configuração'!$B$12:$B$41,0)),"Categoria fora da lista",IF(INDEX('Configuração'!$C$12:$C$41,MATCH($C1072,'Configuração'!$B$12:$B$41,0))&lt;&gt;$E1072,"Tipo diferente do da categoria",IF(YEAR($A1072)&lt;&gt;AnoPlanilha,"Fora do ano da planilha","OK")))))))))))</f>
        <v/>
      </c>
      <c r="H1072" s="25">
        <f>IF(COUNTA($A1072:$F1072)=0,"",COUNTA($A1072:$F1072))</f>
        <v/>
      </c>
    </row>
    <row r="1073">
      <c r="A1073" s="24" t="n"/>
      <c r="B1073" s="18" t="n"/>
      <c r="C1073" s="18" t="n"/>
      <c r="D1073" s="18" t="n"/>
      <c r="E1073" s="19" t="n"/>
      <c r="F1073" s="14" t="n"/>
      <c r="G1073" s="20">
        <f>IF(COUNTA($A1073:$F1073)=0,"",IF($A1073="","Falta a data",IF(NOT(ISNUMBER($A1073)),"Data inválida: use 25/10/2026",IF($F1073="","Falta o valor",IF(NOT(ISNUMBER($F1073)),"Valor inválido: só números",IF($F1073&lt;0,"Valor negativo: lance sem sinal e escolha o tipo",IF($E1073="","Falta o tipo",IF($C1073="","Sem categoria",IF(ISNA(MATCH($C1073,'Configuração'!$B$12:$B$41,0)),"Categoria fora da lista",IF(INDEX('Configuração'!$C$12:$C$41,MATCH($C1073,'Configuração'!$B$12:$B$41,0))&lt;&gt;$E1073,"Tipo diferente do da categoria",IF(YEAR($A1073)&lt;&gt;AnoPlanilha,"Fora do ano da planilha","OK")))))))))))</f>
        <v/>
      </c>
      <c r="H1073" s="25">
        <f>IF(COUNTA($A1073:$F1073)=0,"",COUNTA($A1073:$F1073))</f>
        <v/>
      </c>
    </row>
    <row r="1074">
      <c r="A1074" s="24" t="n"/>
      <c r="B1074" s="18" t="n"/>
      <c r="C1074" s="18" t="n"/>
      <c r="D1074" s="18" t="n"/>
      <c r="E1074" s="19" t="n"/>
      <c r="F1074" s="14" t="n"/>
      <c r="G1074" s="20">
        <f>IF(COUNTA($A1074:$F1074)=0,"",IF($A1074="","Falta a data",IF(NOT(ISNUMBER($A1074)),"Data inválida: use 25/10/2026",IF($F1074="","Falta o valor",IF(NOT(ISNUMBER($F1074)),"Valor inválido: só números",IF($F1074&lt;0,"Valor negativo: lance sem sinal e escolha o tipo",IF($E1074="","Falta o tipo",IF($C1074="","Sem categoria",IF(ISNA(MATCH($C1074,'Configuração'!$B$12:$B$41,0)),"Categoria fora da lista",IF(INDEX('Configuração'!$C$12:$C$41,MATCH($C1074,'Configuração'!$B$12:$B$41,0))&lt;&gt;$E1074,"Tipo diferente do da categoria",IF(YEAR($A1074)&lt;&gt;AnoPlanilha,"Fora do ano da planilha","OK")))))))))))</f>
        <v/>
      </c>
      <c r="H1074" s="25">
        <f>IF(COUNTA($A1074:$F1074)=0,"",COUNTA($A1074:$F1074))</f>
        <v/>
      </c>
    </row>
    <row r="1075">
      <c r="A1075" s="24" t="n"/>
      <c r="B1075" s="18" t="n"/>
      <c r="C1075" s="18" t="n"/>
      <c r="D1075" s="18" t="n"/>
      <c r="E1075" s="19" t="n"/>
      <c r="F1075" s="14" t="n"/>
      <c r="G1075" s="20">
        <f>IF(COUNTA($A1075:$F1075)=0,"",IF($A1075="","Falta a data",IF(NOT(ISNUMBER($A1075)),"Data inválida: use 25/10/2026",IF($F1075="","Falta o valor",IF(NOT(ISNUMBER($F1075)),"Valor inválido: só números",IF($F1075&lt;0,"Valor negativo: lance sem sinal e escolha o tipo",IF($E1075="","Falta o tipo",IF($C1075="","Sem categoria",IF(ISNA(MATCH($C1075,'Configuração'!$B$12:$B$41,0)),"Categoria fora da lista",IF(INDEX('Configuração'!$C$12:$C$41,MATCH($C1075,'Configuração'!$B$12:$B$41,0))&lt;&gt;$E1075,"Tipo diferente do da categoria",IF(YEAR($A1075)&lt;&gt;AnoPlanilha,"Fora do ano da planilha","OK")))))))))))</f>
        <v/>
      </c>
      <c r="H1075" s="25">
        <f>IF(COUNTA($A1075:$F1075)=0,"",COUNTA($A1075:$F1075))</f>
        <v/>
      </c>
    </row>
    <row r="1076">
      <c r="A1076" s="24" t="n"/>
      <c r="B1076" s="18" t="n"/>
      <c r="C1076" s="18" t="n"/>
      <c r="D1076" s="18" t="n"/>
      <c r="E1076" s="19" t="n"/>
      <c r="F1076" s="14" t="n"/>
      <c r="G1076" s="20">
        <f>IF(COUNTA($A1076:$F1076)=0,"",IF($A1076="","Falta a data",IF(NOT(ISNUMBER($A1076)),"Data inválida: use 25/10/2026",IF($F1076="","Falta o valor",IF(NOT(ISNUMBER($F1076)),"Valor inválido: só números",IF($F1076&lt;0,"Valor negativo: lance sem sinal e escolha o tipo",IF($E1076="","Falta o tipo",IF($C1076="","Sem categoria",IF(ISNA(MATCH($C1076,'Configuração'!$B$12:$B$41,0)),"Categoria fora da lista",IF(INDEX('Configuração'!$C$12:$C$41,MATCH($C1076,'Configuração'!$B$12:$B$41,0))&lt;&gt;$E1076,"Tipo diferente do da categoria",IF(YEAR($A1076)&lt;&gt;AnoPlanilha,"Fora do ano da planilha","OK")))))))))))</f>
        <v/>
      </c>
      <c r="H1076" s="25">
        <f>IF(COUNTA($A1076:$F1076)=0,"",COUNTA($A1076:$F1076))</f>
        <v/>
      </c>
    </row>
    <row r="1077">
      <c r="A1077" s="24" t="n"/>
      <c r="B1077" s="18" t="n"/>
      <c r="C1077" s="18" t="n"/>
      <c r="D1077" s="18" t="n"/>
      <c r="E1077" s="19" t="n"/>
      <c r="F1077" s="14" t="n"/>
      <c r="G1077" s="20">
        <f>IF(COUNTA($A1077:$F1077)=0,"",IF($A1077="","Falta a data",IF(NOT(ISNUMBER($A1077)),"Data inválida: use 25/10/2026",IF($F1077="","Falta o valor",IF(NOT(ISNUMBER($F1077)),"Valor inválido: só números",IF($F1077&lt;0,"Valor negativo: lance sem sinal e escolha o tipo",IF($E1077="","Falta o tipo",IF($C1077="","Sem categoria",IF(ISNA(MATCH($C1077,'Configuração'!$B$12:$B$41,0)),"Categoria fora da lista",IF(INDEX('Configuração'!$C$12:$C$41,MATCH($C1077,'Configuração'!$B$12:$B$41,0))&lt;&gt;$E1077,"Tipo diferente do da categoria",IF(YEAR($A1077)&lt;&gt;AnoPlanilha,"Fora do ano da planilha","OK")))))))))))</f>
        <v/>
      </c>
      <c r="H1077" s="25">
        <f>IF(COUNTA($A1077:$F1077)=0,"",COUNTA($A1077:$F1077))</f>
        <v/>
      </c>
    </row>
    <row r="1078">
      <c r="A1078" s="24" t="n"/>
      <c r="B1078" s="18" t="n"/>
      <c r="C1078" s="18" t="n"/>
      <c r="D1078" s="18" t="n"/>
      <c r="E1078" s="19" t="n"/>
      <c r="F1078" s="14" t="n"/>
      <c r="G1078" s="20">
        <f>IF(COUNTA($A1078:$F1078)=0,"",IF($A1078="","Falta a data",IF(NOT(ISNUMBER($A1078)),"Data inválida: use 25/10/2026",IF($F1078="","Falta o valor",IF(NOT(ISNUMBER($F1078)),"Valor inválido: só números",IF($F1078&lt;0,"Valor negativo: lance sem sinal e escolha o tipo",IF($E1078="","Falta o tipo",IF($C1078="","Sem categoria",IF(ISNA(MATCH($C1078,'Configuração'!$B$12:$B$41,0)),"Categoria fora da lista",IF(INDEX('Configuração'!$C$12:$C$41,MATCH($C1078,'Configuração'!$B$12:$B$41,0))&lt;&gt;$E1078,"Tipo diferente do da categoria",IF(YEAR($A1078)&lt;&gt;AnoPlanilha,"Fora do ano da planilha","OK")))))))))))</f>
        <v/>
      </c>
      <c r="H1078" s="25">
        <f>IF(COUNTA($A1078:$F1078)=0,"",COUNTA($A1078:$F1078))</f>
        <v/>
      </c>
    </row>
    <row r="1079">
      <c r="A1079" s="24" t="n"/>
      <c r="B1079" s="18" t="n"/>
      <c r="C1079" s="18" t="n"/>
      <c r="D1079" s="18" t="n"/>
      <c r="E1079" s="19" t="n"/>
      <c r="F1079" s="14" t="n"/>
      <c r="G1079" s="20">
        <f>IF(COUNTA($A1079:$F1079)=0,"",IF($A1079="","Falta a data",IF(NOT(ISNUMBER($A1079)),"Data inválida: use 25/10/2026",IF($F1079="","Falta o valor",IF(NOT(ISNUMBER($F1079)),"Valor inválido: só números",IF($F1079&lt;0,"Valor negativo: lance sem sinal e escolha o tipo",IF($E1079="","Falta o tipo",IF($C1079="","Sem categoria",IF(ISNA(MATCH($C1079,'Configuração'!$B$12:$B$41,0)),"Categoria fora da lista",IF(INDEX('Configuração'!$C$12:$C$41,MATCH($C1079,'Configuração'!$B$12:$B$41,0))&lt;&gt;$E1079,"Tipo diferente do da categoria",IF(YEAR($A1079)&lt;&gt;AnoPlanilha,"Fora do ano da planilha","OK")))))))))))</f>
        <v/>
      </c>
      <c r="H1079" s="25">
        <f>IF(COUNTA($A1079:$F1079)=0,"",COUNTA($A1079:$F1079))</f>
        <v/>
      </c>
    </row>
    <row r="1080">
      <c r="A1080" s="24" t="n"/>
      <c r="B1080" s="18" t="n"/>
      <c r="C1080" s="18" t="n"/>
      <c r="D1080" s="18" t="n"/>
      <c r="E1080" s="19" t="n"/>
      <c r="F1080" s="14" t="n"/>
      <c r="G1080" s="20">
        <f>IF(COUNTA($A1080:$F1080)=0,"",IF($A1080="","Falta a data",IF(NOT(ISNUMBER($A1080)),"Data inválida: use 25/10/2026",IF($F1080="","Falta o valor",IF(NOT(ISNUMBER($F1080)),"Valor inválido: só números",IF($F1080&lt;0,"Valor negativo: lance sem sinal e escolha o tipo",IF($E1080="","Falta o tipo",IF($C1080="","Sem categoria",IF(ISNA(MATCH($C1080,'Configuração'!$B$12:$B$41,0)),"Categoria fora da lista",IF(INDEX('Configuração'!$C$12:$C$41,MATCH($C1080,'Configuração'!$B$12:$B$41,0))&lt;&gt;$E1080,"Tipo diferente do da categoria",IF(YEAR($A1080)&lt;&gt;AnoPlanilha,"Fora do ano da planilha","OK")))))))))))</f>
        <v/>
      </c>
      <c r="H1080" s="25">
        <f>IF(COUNTA($A1080:$F1080)=0,"",COUNTA($A1080:$F1080))</f>
        <v/>
      </c>
    </row>
    <row r="1081">
      <c r="A1081" s="24" t="n"/>
      <c r="B1081" s="18" t="n"/>
      <c r="C1081" s="18" t="n"/>
      <c r="D1081" s="18" t="n"/>
      <c r="E1081" s="19" t="n"/>
      <c r="F1081" s="14" t="n"/>
      <c r="G1081" s="20">
        <f>IF(COUNTA($A1081:$F1081)=0,"",IF($A1081="","Falta a data",IF(NOT(ISNUMBER($A1081)),"Data inválida: use 25/10/2026",IF($F1081="","Falta o valor",IF(NOT(ISNUMBER($F1081)),"Valor inválido: só números",IF($F1081&lt;0,"Valor negativo: lance sem sinal e escolha o tipo",IF($E1081="","Falta o tipo",IF($C1081="","Sem categoria",IF(ISNA(MATCH($C1081,'Configuração'!$B$12:$B$41,0)),"Categoria fora da lista",IF(INDEX('Configuração'!$C$12:$C$41,MATCH($C1081,'Configuração'!$B$12:$B$41,0))&lt;&gt;$E1081,"Tipo diferente do da categoria",IF(YEAR($A1081)&lt;&gt;AnoPlanilha,"Fora do ano da planilha","OK")))))))))))</f>
        <v/>
      </c>
      <c r="H1081" s="25">
        <f>IF(COUNTA($A1081:$F1081)=0,"",COUNTA($A1081:$F1081))</f>
        <v/>
      </c>
    </row>
    <row r="1082">
      <c r="A1082" s="24" t="n"/>
      <c r="B1082" s="18" t="n"/>
      <c r="C1082" s="18" t="n"/>
      <c r="D1082" s="18" t="n"/>
      <c r="E1082" s="19" t="n"/>
      <c r="F1082" s="14" t="n"/>
      <c r="G1082" s="20">
        <f>IF(COUNTA($A1082:$F1082)=0,"",IF($A1082="","Falta a data",IF(NOT(ISNUMBER($A1082)),"Data inválida: use 25/10/2026",IF($F1082="","Falta o valor",IF(NOT(ISNUMBER($F1082)),"Valor inválido: só números",IF($F1082&lt;0,"Valor negativo: lance sem sinal e escolha o tipo",IF($E1082="","Falta o tipo",IF($C1082="","Sem categoria",IF(ISNA(MATCH($C1082,'Configuração'!$B$12:$B$41,0)),"Categoria fora da lista",IF(INDEX('Configuração'!$C$12:$C$41,MATCH($C1082,'Configuração'!$B$12:$B$41,0))&lt;&gt;$E1082,"Tipo diferente do da categoria",IF(YEAR($A1082)&lt;&gt;AnoPlanilha,"Fora do ano da planilha","OK")))))))))))</f>
        <v/>
      </c>
      <c r="H1082" s="25">
        <f>IF(COUNTA($A1082:$F1082)=0,"",COUNTA($A1082:$F1082))</f>
        <v/>
      </c>
    </row>
    <row r="1083">
      <c r="A1083" s="24" t="n"/>
      <c r="B1083" s="18" t="n"/>
      <c r="C1083" s="18" t="n"/>
      <c r="D1083" s="18" t="n"/>
      <c r="E1083" s="19" t="n"/>
      <c r="F1083" s="14" t="n"/>
      <c r="G1083" s="20">
        <f>IF(COUNTA($A1083:$F1083)=0,"",IF($A1083="","Falta a data",IF(NOT(ISNUMBER($A1083)),"Data inválida: use 25/10/2026",IF($F1083="","Falta o valor",IF(NOT(ISNUMBER($F1083)),"Valor inválido: só números",IF($F1083&lt;0,"Valor negativo: lance sem sinal e escolha o tipo",IF($E1083="","Falta o tipo",IF($C1083="","Sem categoria",IF(ISNA(MATCH($C1083,'Configuração'!$B$12:$B$41,0)),"Categoria fora da lista",IF(INDEX('Configuração'!$C$12:$C$41,MATCH($C1083,'Configuração'!$B$12:$B$41,0))&lt;&gt;$E1083,"Tipo diferente do da categoria",IF(YEAR($A1083)&lt;&gt;AnoPlanilha,"Fora do ano da planilha","OK")))))))))))</f>
        <v/>
      </c>
      <c r="H1083" s="25">
        <f>IF(COUNTA($A1083:$F1083)=0,"",COUNTA($A1083:$F1083))</f>
        <v/>
      </c>
    </row>
    <row r="1084">
      <c r="A1084" s="24" t="n"/>
      <c r="B1084" s="18" t="n"/>
      <c r="C1084" s="18" t="n"/>
      <c r="D1084" s="18" t="n"/>
      <c r="E1084" s="19" t="n"/>
      <c r="F1084" s="14" t="n"/>
      <c r="G1084" s="20">
        <f>IF(COUNTA($A1084:$F1084)=0,"",IF($A1084="","Falta a data",IF(NOT(ISNUMBER($A1084)),"Data inválida: use 25/10/2026",IF($F1084="","Falta o valor",IF(NOT(ISNUMBER($F1084)),"Valor inválido: só números",IF($F1084&lt;0,"Valor negativo: lance sem sinal e escolha o tipo",IF($E1084="","Falta o tipo",IF($C1084="","Sem categoria",IF(ISNA(MATCH($C1084,'Configuração'!$B$12:$B$41,0)),"Categoria fora da lista",IF(INDEX('Configuração'!$C$12:$C$41,MATCH($C1084,'Configuração'!$B$12:$B$41,0))&lt;&gt;$E1084,"Tipo diferente do da categoria",IF(YEAR($A1084)&lt;&gt;AnoPlanilha,"Fora do ano da planilha","OK")))))))))))</f>
        <v/>
      </c>
      <c r="H1084" s="25">
        <f>IF(COUNTA($A1084:$F1084)=0,"",COUNTA($A1084:$F1084))</f>
        <v/>
      </c>
    </row>
    <row r="1085">
      <c r="A1085" s="24" t="n"/>
      <c r="B1085" s="18" t="n"/>
      <c r="C1085" s="18" t="n"/>
      <c r="D1085" s="18" t="n"/>
      <c r="E1085" s="19" t="n"/>
      <c r="F1085" s="14" t="n"/>
      <c r="G1085" s="20">
        <f>IF(COUNTA($A1085:$F1085)=0,"",IF($A1085="","Falta a data",IF(NOT(ISNUMBER($A1085)),"Data inválida: use 25/10/2026",IF($F1085="","Falta o valor",IF(NOT(ISNUMBER($F1085)),"Valor inválido: só números",IF($F1085&lt;0,"Valor negativo: lance sem sinal e escolha o tipo",IF($E1085="","Falta o tipo",IF($C1085="","Sem categoria",IF(ISNA(MATCH($C1085,'Configuração'!$B$12:$B$41,0)),"Categoria fora da lista",IF(INDEX('Configuração'!$C$12:$C$41,MATCH($C1085,'Configuração'!$B$12:$B$41,0))&lt;&gt;$E1085,"Tipo diferente do da categoria",IF(YEAR($A1085)&lt;&gt;AnoPlanilha,"Fora do ano da planilha","OK")))))))))))</f>
        <v/>
      </c>
      <c r="H1085" s="25">
        <f>IF(COUNTA($A1085:$F1085)=0,"",COUNTA($A1085:$F1085))</f>
        <v/>
      </c>
    </row>
    <row r="1086">
      <c r="A1086" s="24" t="n"/>
      <c r="B1086" s="18" t="n"/>
      <c r="C1086" s="18" t="n"/>
      <c r="D1086" s="18" t="n"/>
      <c r="E1086" s="19" t="n"/>
      <c r="F1086" s="14" t="n"/>
      <c r="G1086" s="20">
        <f>IF(COUNTA($A1086:$F1086)=0,"",IF($A1086="","Falta a data",IF(NOT(ISNUMBER($A1086)),"Data inválida: use 25/10/2026",IF($F1086="","Falta o valor",IF(NOT(ISNUMBER($F1086)),"Valor inválido: só números",IF($F1086&lt;0,"Valor negativo: lance sem sinal e escolha o tipo",IF($E1086="","Falta o tipo",IF($C1086="","Sem categoria",IF(ISNA(MATCH($C1086,'Configuração'!$B$12:$B$41,0)),"Categoria fora da lista",IF(INDEX('Configuração'!$C$12:$C$41,MATCH($C1086,'Configuração'!$B$12:$B$41,0))&lt;&gt;$E1086,"Tipo diferente do da categoria",IF(YEAR($A1086)&lt;&gt;AnoPlanilha,"Fora do ano da planilha","OK")))))))))))</f>
        <v/>
      </c>
      <c r="H1086" s="25">
        <f>IF(COUNTA($A1086:$F1086)=0,"",COUNTA($A1086:$F1086))</f>
        <v/>
      </c>
    </row>
    <row r="1087">
      <c r="A1087" s="24" t="n"/>
      <c r="B1087" s="18" t="n"/>
      <c r="C1087" s="18" t="n"/>
      <c r="D1087" s="18" t="n"/>
      <c r="E1087" s="19" t="n"/>
      <c r="F1087" s="14" t="n"/>
      <c r="G1087" s="20">
        <f>IF(COUNTA($A1087:$F1087)=0,"",IF($A1087="","Falta a data",IF(NOT(ISNUMBER($A1087)),"Data inválida: use 25/10/2026",IF($F1087="","Falta o valor",IF(NOT(ISNUMBER($F1087)),"Valor inválido: só números",IF($F1087&lt;0,"Valor negativo: lance sem sinal e escolha o tipo",IF($E1087="","Falta o tipo",IF($C1087="","Sem categoria",IF(ISNA(MATCH($C1087,'Configuração'!$B$12:$B$41,0)),"Categoria fora da lista",IF(INDEX('Configuração'!$C$12:$C$41,MATCH($C1087,'Configuração'!$B$12:$B$41,0))&lt;&gt;$E1087,"Tipo diferente do da categoria",IF(YEAR($A1087)&lt;&gt;AnoPlanilha,"Fora do ano da planilha","OK")))))))))))</f>
        <v/>
      </c>
      <c r="H1087" s="25">
        <f>IF(COUNTA($A1087:$F1087)=0,"",COUNTA($A1087:$F1087))</f>
        <v/>
      </c>
    </row>
    <row r="1088">
      <c r="A1088" s="24" t="n"/>
      <c r="B1088" s="18" t="n"/>
      <c r="C1088" s="18" t="n"/>
      <c r="D1088" s="18" t="n"/>
      <c r="E1088" s="19" t="n"/>
      <c r="F1088" s="14" t="n"/>
      <c r="G1088" s="20">
        <f>IF(COUNTA($A1088:$F1088)=0,"",IF($A1088="","Falta a data",IF(NOT(ISNUMBER($A1088)),"Data inválida: use 25/10/2026",IF($F1088="","Falta o valor",IF(NOT(ISNUMBER($F1088)),"Valor inválido: só números",IF($F1088&lt;0,"Valor negativo: lance sem sinal e escolha o tipo",IF($E1088="","Falta o tipo",IF($C1088="","Sem categoria",IF(ISNA(MATCH($C1088,'Configuração'!$B$12:$B$41,0)),"Categoria fora da lista",IF(INDEX('Configuração'!$C$12:$C$41,MATCH($C1088,'Configuração'!$B$12:$B$41,0))&lt;&gt;$E1088,"Tipo diferente do da categoria",IF(YEAR($A1088)&lt;&gt;AnoPlanilha,"Fora do ano da planilha","OK")))))))))))</f>
        <v/>
      </c>
      <c r="H1088" s="25">
        <f>IF(COUNTA($A1088:$F1088)=0,"",COUNTA($A1088:$F1088))</f>
        <v/>
      </c>
    </row>
    <row r="1089">
      <c r="A1089" s="24" t="n"/>
      <c r="B1089" s="18" t="n"/>
      <c r="C1089" s="18" t="n"/>
      <c r="D1089" s="18" t="n"/>
      <c r="E1089" s="19" t="n"/>
      <c r="F1089" s="14" t="n"/>
      <c r="G1089" s="20">
        <f>IF(COUNTA($A1089:$F1089)=0,"",IF($A1089="","Falta a data",IF(NOT(ISNUMBER($A1089)),"Data inválida: use 25/10/2026",IF($F1089="","Falta o valor",IF(NOT(ISNUMBER($F1089)),"Valor inválido: só números",IF($F1089&lt;0,"Valor negativo: lance sem sinal e escolha o tipo",IF($E1089="","Falta o tipo",IF($C1089="","Sem categoria",IF(ISNA(MATCH($C1089,'Configuração'!$B$12:$B$41,0)),"Categoria fora da lista",IF(INDEX('Configuração'!$C$12:$C$41,MATCH($C1089,'Configuração'!$B$12:$B$41,0))&lt;&gt;$E1089,"Tipo diferente do da categoria",IF(YEAR($A1089)&lt;&gt;AnoPlanilha,"Fora do ano da planilha","OK")))))))))))</f>
        <v/>
      </c>
      <c r="H1089" s="25">
        <f>IF(COUNTA($A1089:$F1089)=0,"",COUNTA($A1089:$F1089))</f>
        <v/>
      </c>
    </row>
    <row r="1090">
      <c r="A1090" s="24" t="n"/>
      <c r="B1090" s="18" t="n"/>
      <c r="C1090" s="18" t="n"/>
      <c r="D1090" s="18" t="n"/>
      <c r="E1090" s="19" t="n"/>
      <c r="F1090" s="14" t="n"/>
      <c r="G1090" s="20">
        <f>IF(COUNTA($A1090:$F1090)=0,"",IF($A1090="","Falta a data",IF(NOT(ISNUMBER($A1090)),"Data inválida: use 25/10/2026",IF($F1090="","Falta o valor",IF(NOT(ISNUMBER($F1090)),"Valor inválido: só números",IF($F1090&lt;0,"Valor negativo: lance sem sinal e escolha o tipo",IF($E1090="","Falta o tipo",IF($C1090="","Sem categoria",IF(ISNA(MATCH($C1090,'Configuração'!$B$12:$B$41,0)),"Categoria fora da lista",IF(INDEX('Configuração'!$C$12:$C$41,MATCH($C1090,'Configuração'!$B$12:$B$41,0))&lt;&gt;$E1090,"Tipo diferente do da categoria",IF(YEAR($A1090)&lt;&gt;AnoPlanilha,"Fora do ano da planilha","OK")))))))))))</f>
        <v/>
      </c>
      <c r="H1090" s="25">
        <f>IF(COUNTA($A1090:$F1090)=0,"",COUNTA($A1090:$F1090))</f>
        <v/>
      </c>
    </row>
    <row r="1091">
      <c r="A1091" s="24" t="n"/>
      <c r="B1091" s="18" t="n"/>
      <c r="C1091" s="18" t="n"/>
      <c r="D1091" s="18" t="n"/>
      <c r="E1091" s="19" t="n"/>
      <c r="F1091" s="14" t="n"/>
      <c r="G1091" s="20">
        <f>IF(COUNTA($A1091:$F1091)=0,"",IF($A1091="","Falta a data",IF(NOT(ISNUMBER($A1091)),"Data inválida: use 25/10/2026",IF($F1091="","Falta o valor",IF(NOT(ISNUMBER($F1091)),"Valor inválido: só números",IF($F1091&lt;0,"Valor negativo: lance sem sinal e escolha o tipo",IF($E1091="","Falta o tipo",IF($C1091="","Sem categoria",IF(ISNA(MATCH($C1091,'Configuração'!$B$12:$B$41,0)),"Categoria fora da lista",IF(INDEX('Configuração'!$C$12:$C$41,MATCH($C1091,'Configuração'!$B$12:$B$41,0))&lt;&gt;$E1091,"Tipo diferente do da categoria",IF(YEAR($A1091)&lt;&gt;AnoPlanilha,"Fora do ano da planilha","OK")))))))))))</f>
        <v/>
      </c>
      <c r="H1091" s="25">
        <f>IF(COUNTA($A1091:$F1091)=0,"",COUNTA($A1091:$F1091))</f>
        <v/>
      </c>
    </row>
    <row r="1092">
      <c r="A1092" s="24" t="n"/>
      <c r="B1092" s="18" t="n"/>
      <c r="C1092" s="18" t="n"/>
      <c r="D1092" s="18" t="n"/>
      <c r="E1092" s="19" t="n"/>
      <c r="F1092" s="14" t="n"/>
      <c r="G1092" s="20">
        <f>IF(COUNTA($A1092:$F1092)=0,"",IF($A1092="","Falta a data",IF(NOT(ISNUMBER($A1092)),"Data inválida: use 25/10/2026",IF($F1092="","Falta o valor",IF(NOT(ISNUMBER($F1092)),"Valor inválido: só números",IF($F1092&lt;0,"Valor negativo: lance sem sinal e escolha o tipo",IF($E1092="","Falta o tipo",IF($C1092="","Sem categoria",IF(ISNA(MATCH($C1092,'Configuração'!$B$12:$B$41,0)),"Categoria fora da lista",IF(INDEX('Configuração'!$C$12:$C$41,MATCH($C1092,'Configuração'!$B$12:$B$41,0))&lt;&gt;$E1092,"Tipo diferente do da categoria",IF(YEAR($A1092)&lt;&gt;AnoPlanilha,"Fora do ano da planilha","OK")))))))))))</f>
        <v/>
      </c>
      <c r="H1092" s="25">
        <f>IF(COUNTA($A1092:$F1092)=0,"",COUNTA($A1092:$F1092))</f>
        <v/>
      </c>
    </row>
    <row r="1093">
      <c r="A1093" s="24" t="n"/>
      <c r="B1093" s="18" t="n"/>
      <c r="C1093" s="18" t="n"/>
      <c r="D1093" s="18" t="n"/>
      <c r="E1093" s="19" t="n"/>
      <c r="F1093" s="14" t="n"/>
      <c r="G1093" s="20">
        <f>IF(COUNTA($A1093:$F1093)=0,"",IF($A1093="","Falta a data",IF(NOT(ISNUMBER($A1093)),"Data inválida: use 25/10/2026",IF($F1093="","Falta o valor",IF(NOT(ISNUMBER($F1093)),"Valor inválido: só números",IF($F1093&lt;0,"Valor negativo: lance sem sinal e escolha o tipo",IF($E1093="","Falta o tipo",IF($C1093="","Sem categoria",IF(ISNA(MATCH($C1093,'Configuração'!$B$12:$B$41,0)),"Categoria fora da lista",IF(INDEX('Configuração'!$C$12:$C$41,MATCH($C1093,'Configuração'!$B$12:$B$41,0))&lt;&gt;$E1093,"Tipo diferente do da categoria",IF(YEAR($A1093)&lt;&gt;AnoPlanilha,"Fora do ano da planilha","OK")))))))))))</f>
        <v/>
      </c>
      <c r="H1093" s="25">
        <f>IF(COUNTA($A1093:$F1093)=0,"",COUNTA($A1093:$F1093))</f>
        <v/>
      </c>
    </row>
    <row r="1094">
      <c r="A1094" s="24" t="n"/>
      <c r="B1094" s="18" t="n"/>
      <c r="C1094" s="18" t="n"/>
      <c r="D1094" s="18" t="n"/>
      <c r="E1094" s="19" t="n"/>
      <c r="F1094" s="14" t="n"/>
      <c r="G1094" s="20">
        <f>IF(COUNTA($A1094:$F1094)=0,"",IF($A1094="","Falta a data",IF(NOT(ISNUMBER($A1094)),"Data inválida: use 25/10/2026",IF($F1094="","Falta o valor",IF(NOT(ISNUMBER($F1094)),"Valor inválido: só números",IF($F1094&lt;0,"Valor negativo: lance sem sinal e escolha o tipo",IF($E1094="","Falta o tipo",IF($C1094="","Sem categoria",IF(ISNA(MATCH($C1094,'Configuração'!$B$12:$B$41,0)),"Categoria fora da lista",IF(INDEX('Configuração'!$C$12:$C$41,MATCH($C1094,'Configuração'!$B$12:$B$41,0))&lt;&gt;$E1094,"Tipo diferente do da categoria",IF(YEAR($A1094)&lt;&gt;AnoPlanilha,"Fora do ano da planilha","OK")))))))))))</f>
        <v/>
      </c>
      <c r="H1094" s="25">
        <f>IF(COUNTA($A1094:$F1094)=0,"",COUNTA($A1094:$F1094))</f>
        <v/>
      </c>
    </row>
    <row r="1095">
      <c r="A1095" s="24" t="n"/>
      <c r="B1095" s="18" t="n"/>
      <c r="C1095" s="18" t="n"/>
      <c r="D1095" s="18" t="n"/>
      <c r="E1095" s="19" t="n"/>
      <c r="F1095" s="14" t="n"/>
      <c r="G1095" s="20">
        <f>IF(COUNTA($A1095:$F1095)=0,"",IF($A1095="","Falta a data",IF(NOT(ISNUMBER($A1095)),"Data inválida: use 25/10/2026",IF($F1095="","Falta o valor",IF(NOT(ISNUMBER($F1095)),"Valor inválido: só números",IF($F1095&lt;0,"Valor negativo: lance sem sinal e escolha o tipo",IF($E1095="","Falta o tipo",IF($C1095="","Sem categoria",IF(ISNA(MATCH($C1095,'Configuração'!$B$12:$B$41,0)),"Categoria fora da lista",IF(INDEX('Configuração'!$C$12:$C$41,MATCH($C1095,'Configuração'!$B$12:$B$41,0))&lt;&gt;$E1095,"Tipo diferente do da categoria",IF(YEAR($A1095)&lt;&gt;AnoPlanilha,"Fora do ano da planilha","OK")))))))))))</f>
        <v/>
      </c>
      <c r="H1095" s="25">
        <f>IF(COUNTA($A1095:$F1095)=0,"",COUNTA($A1095:$F1095))</f>
        <v/>
      </c>
    </row>
    <row r="1096">
      <c r="A1096" s="24" t="n"/>
      <c r="B1096" s="18" t="n"/>
      <c r="C1096" s="18" t="n"/>
      <c r="D1096" s="18" t="n"/>
      <c r="E1096" s="19" t="n"/>
      <c r="F1096" s="14" t="n"/>
      <c r="G1096" s="20">
        <f>IF(COUNTA($A1096:$F1096)=0,"",IF($A1096="","Falta a data",IF(NOT(ISNUMBER($A1096)),"Data inválida: use 25/10/2026",IF($F1096="","Falta o valor",IF(NOT(ISNUMBER($F1096)),"Valor inválido: só números",IF($F1096&lt;0,"Valor negativo: lance sem sinal e escolha o tipo",IF($E1096="","Falta o tipo",IF($C1096="","Sem categoria",IF(ISNA(MATCH($C1096,'Configuração'!$B$12:$B$41,0)),"Categoria fora da lista",IF(INDEX('Configuração'!$C$12:$C$41,MATCH($C1096,'Configuração'!$B$12:$B$41,0))&lt;&gt;$E1096,"Tipo diferente do da categoria",IF(YEAR($A1096)&lt;&gt;AnoPlanilha,"Fora do ano da planilha","OK")))))))))))</f>
        <v/>
      </c>
      <c r="H1096" s="25">
        <f>IF(COUNTA($A1096:$F1096)=0,"",COUNTA($A1096:$F1096))</f>
        <v/>
      </c>
    </row>
    <row r="1097">
      <c r="A1097" s="24" t="n"/>
      <c r="B1097" s="18" t="n"/>
      <c r="C1097" s="18" t="n"/>
      <c r="D1097" s="18" t="n"/>
      <c r="E1097" s="19" t="n"/>
      <c r="F1097" s="14" t="n"/>
      <c r="G1097" s="20">
        <f>IF(COUNTA($A1097:$F1097)=0,"",IF($A1097="","Falta a data",IF(NOT(ISNUMBER($A1097)),"Data inválida: use 25/10/2026",IF($F1097="","Falta o valor",IF(NOT(ISNUMBER($F1097)),"Valor inválido: só números",IF($F1097&lt;0,"Valor negativo: lance sem sinal e escolha o tipo",IF($E1097="","Falta o tipo",IF($C1097="","Sem categoria",IF(ISNA(MATCH($C1097,'Configuração'!$B$12:$B$41,0)),"Categoria fora da lista",IF(INDEX('Configuração'!$C$12:$C$41,MATCH($C1097,'Configuração'!$B$12:$B$41,0))&lt;&gt;$E1097,"Tipo diferente do da categoria",IF(YEAR($A1097)&lt;&gt;AnoPlanilha,"Fora do ano da planilha","OK")))))))))))</f>
        <v/>
      </c>
      <c r="H1097" s="25">
        <f>IF(COUNTA($A1097:$F1097)=0,"",COUNTA($A1097:$F1097))</f>
        <v/>
      </c>
    </row>
    <row r="1098">
      <c r="A1098" s="24" t="n"/>
      <c r="B1098" s="18" t="n"/>
      <c r="C1098" s="18" t="n"/>
      <c r="D1098" s="18" t="n"/>
      <c r="E1098" s="19" t="n"/>
      <c r="F1098" s="14" t="n"/>
      <c r="G1098" s="20">
        <f>IF(COUNTA($A1098:$F1098)=0,"",IF($A1098="","Falta a data",IF(NOT(ISNUMBER($A1098)),"Data inválida: use 25/10/2026",IF($F1098="","Falta o valor",IF(NOT(ISNUMBER($F1098)),"Valor inválido: só números",IF($F1098&lt;0,"Valor negativo: lance sem sinal e escolha o tipo",IF($E1098="","Falta o tipo",IF($C1098="","Sem categoria",IF(ISNA(MATCH($C1098,'Configuração'!$B$12:$B$41,0)),"Categoria fora da lista",IF(INDEX('Configuração'!$C$12:$C$41,MATCH($C1098,'Configuração'!$B$12:$B$41,0))&lt;&gt;$E1098,"Tipo diferente do da categoria",IF(YEAR($A1098)&lt;&gt;AnoPlanilha,"Fora do ano da planilha","OK")))))))))))</f>
        <v/>
      </c>
      <c r="H1098" s="25">
        <f>IF(COUNTA($A1098:$F1098)=0,"",COUNTA($A1098:$F1098))</f>
        <v/>
      </c>
    </row>
    <row r="1099">
      <c r="A1099" s="24" t="n"/>
      <c r="B1099" s="18" t="n"/>
      <c r="C1099" s="18" t="n"/>
      <c r="D1099" s="18" t="n"/>
      <c r="E1099" s="19" t="n"/>
      <c r="F1099" s="14" t="n"/>
      <c r="G1099" s="20">
        <f>IF(COUNTA($A1099:$F1099)=0,"",IF($A1099="","Falta a data",IF(NOT(ISNUMBER($A1099)),"Data inválida: use 25/10/2026",IF($F1099="","Falta o valor",IF(NOT(ISNUMBER($F1099)),"Valor inválido: só números",IF($F1099&lt;0,"Valor negativo: lance sem sinal e escolha o tipo",IF($E1099="","Falta o tipo",IF($C1099="","Sem categoria",IF(ISNA(MATCH($C1099,'Configuração'!$B$12:$B$41,0)),"Categoria fora da lista",IF(INDEX('Configuração'!$C$12:$C$41,MATCH($C1099,'Configuração'!$B$12:$B$41,0))&lt;&gt;$E1099,"Tipo diferente do da categoria",IF(YEAR($A1099)&lt;&gt;AnoPlanilha,"Fora do ano da planilha","OK")))))))))))</f>
        <v/>
      </c>
      <c r="H1099" s="25">
        <f>IF(COUNTA($A1099:$F1099)=0,"",COUNTA($A1099:$F1099))</f>
        <v/>
      </c>
    </row>
    <row r="1100">
      <c r="A1100" s="24" t="n"/>
      <c r="B1100" s="18" t="n"/>
      <c r="C1100" s="18" t="n"/>
      <c r="D1100" s="18" t="n"/>
      <c r="E1100" s="19" t="n"/>
      <c r="F1100" s="14" t="n"/>
      <c r="G1100" s="20">
        <f>IF(COUNTA($A1100:$F1100)=0,"",IF($A1100="","Falta a data",IF(NOT(ISNUMBER($A1100)),"Data inválida: use 25/10/2026",IF($F1100="","Falta o valor",IF(NOT(ISNUMBER($F1100)),"Valor inválido: só números",IF($F1100&lt;0,"Valor negativo: lance sem sinal e escolha o tipo",IF($E1100="","Falta o tipo",IF($C1100="","Sem categoria",IF(ISNA(MATCH($C1100,'Configuração'!$B$12:$B$41,0)),"Categoria fora da lista",IF(INDEX('Configuração'!$C$12:$C$41,MATCH($C1100,'Configuração'!$B$12:$B$41,0))&lt;&gt;$E1100,"Tipo diferente do da categoria",IF(YEAR($A1100)&lt;&gt;AnoPlanilha,"Fora do ano da planilha","OK")))))))))))</f>
        <v/>
      </c>
      <c r="H1100" s="25">
        <f>IF(COUNTA($A1100:$F1100)=0,"",COUNTA($A1100:$F1100))</f>
        <v/>
      </c>
    </row>
    <row r="1101">
      <c r="A1101" s="24" t="n"/>
      <c r="B1101" s="18" t="n"/>
      <c r="C1101" s="18" t="n"/>
      <c r="D1101" s="18" t="n"/>
      <c r="E1101" s="19" t="n"/>
      <c r="F1101" s="14" t="n"/>
      <c r="G1101" s="20">
        <f>IF(COUNTA($A1101:$F1101)=0,"",IF($A1101="","Falta a data",IF(NOT(ISNUMBER($A1101)),"Data inválida: use 25/10/2026",IF($F1101="","Falta o valor",IF(NOT(ISNUMBER($F1101)),"Valor inválido: só números",IF($F1101&lt;0,"Valor negativo: lance sem sinal e escolha o tipo",IF($E1101="","Falta o tipo",IF($C1101="","Sem categoria",IF(ISNA(MATCH($C1101,'Configuração'!$B$12:$B$41,0)),"Categoria fora da lista",IF(INDEX('Configuração'!$C$12:$C$41,MATCH($C1101,'Configuração'!$B$12:$B$41,0))&lt;&gt;$E1101,"Tipo diferente do da categoria",IF(YEAR($A1101)&lt;&gt;AnoPlanilha,"Fora do ano da planilha","OK")))))))))))</f>
        <v/>
      </c>
      <c r="H1101" s="25">
        <f>IF(COUNTA($A1101:$F1101)=0,"",COUNTA($A1101:$F1101))</f>
        <v/>
      </c>
    </row>
    <row r="1102">
      <c r="A1102" s="24" t="n"/>
      <c r="B1102" s="18" t="n"/>
      <c r="C1102" s="18" t="n"/>
      <c r="D1102" s="18" t="n"/>
      <c r="E1102" s="19" t="n"/>
      <c r="F1102" s="14" t="n"/>
      <c r="G1102" s="20">
        <f>IF(COUNTA($A1102:$F1102)=0,"",IF($A1102="","Falta a data",IF(NOT(ISNUMBER($A1102)),"Data inválida: use 25/10/2026",IF($F1102="","Falta o valor",IF(NOT(ISNUMBER($F1102)),"Valor inválido: só números",IF($F1102&lt;0,"Valor negativo: lance sem sinal e escolha o tipo",IF($E1102="","Falta o tipo",IF($C1102="","Sem categoria",IF(ISNA(MATCH($C1102,'Configuração'!$B$12:$B$41,0)),"Categoria fora da lista",IF(INDEX('Configuração'!$C$12:$C$41,MATCH($C1102,'Configuração'!$B$12:$B$41,0))&lt;&gt;$E1102,"Tipo diferente do da categoria",IF(YEAR($A1102)&lt;&gt;AnoPlanilha,"Fora do ano da planilha","OK")))))))))))</f>
        <v/>
      </c>
      <c r="H1102" s="25">
        <f>IF(COUNTA($A1102:$F1102)=0,"",COUNTA($A1102:$F1102))</f>
        <v/>
      </c>
    </row>
    <row r="1103">
      <c r="A1103" s="24" t="n"/>
      <c r="B1103" s="18" t="n"/>
      <c r="C1103" s="18" t="n"/>
      <c r="D1103" s="18" t="n"/>
      <c r="E1103" s="19" t="n"/>
      <c r="F1103" s="14" t="n"/>
      <c r="G1103" s="20">
        <f>IF(COUNTA($A1103:$F1103)=0,"",IF($A1103="","Falta a data",IF(NOT(ISNUMBER($A1103)),"Data inválida: use 25/10/2026",IF($F1103="","Falta o valor",IF(NOT(ISNUMBER($F1103)),"Valor inválido: só números",IF($F1103&lt;0,"Valor negativo: lance sem sinal e escolha o tipo",IF($E1103="","Falta o tipo",IF($C1103="","Sem categoria",IF(ISNA(MATCH($C1103,'Configuração'!$B$12:$B$41,0)),"Categoria fora da lista",IF(INDEX('Configuração'!$C$12:$C$41,MATCH($C1103,'Configuração'!$B$12:$B$41,0))&lt;&gt;$E1103,"Tipo diferente do da categoria",IF(YEAR($A1103)&lt;&gt;AnoPlanilha,"Fora do ano da planilha","OK")))))))))))</f>
        <v/>
      </c>
      <c r="H1103" s="25">
        <f>IF(COUNTA($A1103:$F1103)=0,"",COUNTA($A1103:$F1103))</f>
        <v/>
      </c>
    </row>
    <row r="1104">
      <c r="A1104" s="24" t="n"/>
      <c r="B1104" s="18" t="n"/>
      <c r="C1104" s="18" t="n"/>
      <c r="D1104" s="18" t="n"/>
      <c r="E1104" s="19" t="n"/>
      <c r="F1104" s="14" t="n"/>
      <c r="G1104" s="20">
        <f>IF(COUNTA($A1104:$F1104)=0,"",IF($A1104="","Falta a data",IF(NOT(ISNUMBER($A1104)),"Data inválida: use 25/10/2026",IF($F1104="","Falta o valor",IF(NOT(ISNUMBER($F1104)),"Valor inválido: só números",IF($F1104&lt;0,"Valor negativo: lance sem sinal e escolha o tipo",IF($E1104="","Falta o tipo",IF($C1104="","Sem categoria",IF(ISNA(MATCH($C1104,'Configuração'!$B$12:$B$41,0)),"Categoria fora da lista",IF(INDEX('Configuração'!$C$12:$C$41,MATCH($C1104,'Configuração'!$B$12:$B$41,0))&lt;&gt;$E1104,"Tipo diferente do da categoria",IF(YEAR($A1104)&lt;&gt;AnoPlanilha,"Fora do ano da planilha","OK")))))))))))</f>
        <v/>
      </c>
      <c r="H1104" s="25">
        <f>IF(COUNTA($A1104:$F1104)=0,"",COUNTA($A1104:$F1104))</f>
        <v/>
      </c>
    </row>
    <row r="1105">
      <c r="A1105" s="24" t="n"/>
      <c r="B1105" s="18" t="n"/>
      <c r="C1105" s="18" t="n"/>
      <c r="D1105" s="18" t="n"/>
      <c r="E1105" s="19" t="n"/>
      <c r="F1105" s="14" t="n"/>
      <c r="G1105" s="20">
        <f>IF(COUNTA($A1105:$F1105)=0,"",IF($A1105="","Falta a data",IF(NOT(ISNUMBER($A1105)),"Data inválida: use 25/10/2026",IF($F1105="","Falta o valor",IF(NOT(ISNUMBER($F1105)),"Valor inválido: só números",IF($F1105&lt;0,"Valor negativo: lance sem sinal e escolha o tipo",IF($E1105="","Falta o tipo",IF($C1105="","Sem categoria",IF(ISNA(MATCH($C1105,'Configuração'!$B$12:$B$41,0)),"Categoria fora da lista",IF(INDEX('Configuração'!$C$12:$C$41,MATCH($C1105,'Configuração'!$B$12:$B$41,0))&lt;&gt;$E1105,"Tipo diferente do da categoria",IF(YEAR($A1105)&lt;&gt;AnoPlanilha,"Fora do ano da planilha","OK")))))))))))</f>
        <v/>
      </c>
      <c r="H1105" s="25">
        <f>IF(COUNTA($A1105:$F1105)=0,"",COUNTA($A1105:$F1105))</f>
        <v/>
      </c>
    </row>
    <row r="1106">
      <c r="A1106" s="24" t="n"/>
      <c r="B1106" s="18" t="n"/>
      <c r="C1106" s="18" t="n"/>
      <c r="D1106" s="18" t="n"/>
      <c r="E1106" s="19" t="n"/>
      <c r="F1106" s="14" t="n"/>
      <c r="G1106" s="20">
        <f>IF(COUNTA($A1106:$F1106)=0,"",IF($A1106="","Falta a data",IF(NOT(ISNUMBER($A1106)),"Data inválida: use 25/10/2026",IF($F1106="","Falta o valor",IF(NOT(ISNUMBER($F1106)),"Valor inválido: só números",IF($F1106&lt;0,"Valor negativo: lance sem sinal e escolha o tipo",IF($E1106="","Falta o tipo",IF($C1106="","Sem categoria",IF(ISNA(MATCH($C1106,'Configuração'!$B$12:$B$41,0)),"Categoria fora da lista",IF(INDEX('Configuração'!$C$12:$C$41,MATCH($C1106,'Configuração'!$B$12:$B$41,0))&lt;&gt;$E1106,"Tipo diferente do da categoria",IF(YEAR($A1106)&lt;&gt;AnoPlanilha,"Fora do ano da planilha","OK")))))))))))</f>
        <v/>
      </c>
      <c r="H1106" s="25">
        <f>IF(COUNTA($A1106:$F1106)=0,"",COUNTA($A1106:$F1106))</f>
        <v/>
      </c>
    </row>
    <row r="1107">
      <c r="A1107" s="24" t="n"/>
      <c r="B1107" s="18" t="n"/>
      <c r="C1107" s="18" t="n"/>
      <c r="D1107" s="18" t="n"/>
      <c r="E1107" s="19" t="n"/>
      <c r="F1107" s="14" t="n"/>
      <c r="G1107" s="20">
        <f>IF(COUNTA($A1107:$F1107)=0,"",IF($A1107="","Falta a data",IF(NOT(ISNUMBER($A1107)),"Data inválida: use 25/10/2026",IF($F1107="","Falta o valor",IF(NOT(ISNUMBER($F1107)),"Valor inválido: só números",IF($F1107&lt;0,"Valor negativo: lance sem sinal e escolha o tipo",IF($E1107="","Falta o tipo",IF($C1107="","Sem categoria",IF(ISNA(MATCH($C1107,'Configuração'!$B$12:$B$41,0)),"Categoria fora da lista",IF(INDEX('Configuração'!$C$12:$C$41,MATCH($C1107,'Configuração'!$B$12:$B$41,0))&lt;&gt;$E1107,"Tipo diferente do da categoria",IF(YEAR($A1107)&lt;&gt;AnoPlanilha,"Fora do ano da planilha","OK")))))))))))</f>
        <v/>
      </c>
      <c r="H1107" s="25">
        <f>IF(COUNTA($A1107:$F1107)=0,"",COUNTA($A1107:$F1107))</f>
        <v/>
      </c>
    </row>
    <row r="1108">
      <c r="A1108" s="24" t="n"/>
      <c r="B1108" s="18" t="n"/>
      <c r="C1108" s="18" t="n"/>
      <c r="D1108" s="18" t="n"/>
      <c r="E1108" s="19" t="n"/>
      <c r="F1108" s="14" t="n"/>
      <c r="G1108" s="20">
        <f>IF(COUNTA($A1108:$F1108)=0,"",IF($A1108="","Falta a data",IF(NOT(ISNUMBER($A1108)),"Data inválida: use 25/10/2026",IF($F1108="","Falta o valor",IF(NOT(ISNUMBER($F1108)),"Valor inválido: só números",IF($F1108&lt;0,"Valor negativo: lance sem sinal e escolha o tipo",IF($E1108="","Falta o tipo",IF($C1108="","Sem categoria",IF(ISNA(MATCH($C1108,'Configuração'!$B$12:$B$41,0)),"Categoria fora da lista",IF(INDEX('Configuração'!$C$12:$C$41,MATCH($C1108,'Configuração'!$B$12:$B$41,0))&lt;&gt;$E1108,"Tipo diferente do da categoria",IF(YEAR($A1108)&lt;&gt;AnoPlanilha,"Fora do ano da planilha","OK")))))))))))</f>
        <v/>
      </c>
      <c r="H1108" s="25">
        <f>IF(COUNTA($A1108:$F1108)=0,"",COUNTA($A1108:$F1108))</f>
        <v/>
      </c>
    </row>
    <row r="1109">
      <c r="A1109" s="24" t="n"/>
      <c r="B1109" s="18" t="n"/>
      <c r="C1109" s="18" t="n"/>
      <c r="D1109" s="18" t="n"/>
      <c r="E1109" s="19" t="n"/>
      <c r="F1109" s="14" t="n"/>
      <c r="G1109" s="20">
        <f>IF(COUNTA($A1109:$F1109)=0,"",IF($A1109="","Falta a data",IF(NOT(ISNUMBER($A1109)),"Data inválida: use 25/10/2026",IF($F1109="","Falta o valor",IF(NOT(ISNUMBER($F1109)),"Valor inválido: só números",IF($F1109&lt;0,"Valor negativo: lance sem sinal e escolha o tipo",IF($E1109="","Falta o tipo",IF($C1109="","Sem categoria",IF(ISNA(MATCH($C1109,'Configuração'!$B$12:$B$41,0)),"Categoria fora da lista",IF(INDEX('Configuração'!$C$12:$C$41,MATCH($C1109,'Configuração'!$B$12:$B$41,0))&lt;&gt;$E1109,"Tipo diferente do da categoria",IF(YEAR($A1109)&lt;&gt;AnoPlanilha,"Fora do ano da planilha","OK")))))))))))</f>
        <v/>
      </c>
      <c r="H1109" s="25">
        <f>IF(COUNTA($A1109:$F1109)=0,"",COUNTA($A1109:$F1109))</f>
        <v/>
      </c>
    </row>
    <row r="1110">
      <c r="A1110" s="24" t="n"/>
      <c r="B1110" s="18" t="n"/>
      <c r="C1110" s="18" t="n"/>
      <c r="D1110" s="18" t="n"/>
      <c r="E1110" s="19" t="n"/>
      <c r="F1110" s="14" t="n"/>
      <c r="G1110" s="20">
        <f>IF(COUNTA($A1110:$F1110)=0,"",IF($A1110="","Falta a data",IF(NOT(ISNUMBER($A1110)),"Data inválida: use 25/10/2026",IF($F1110="","Falta o valor",IF(NOT(ISNUMBER($F1110)),"Valor inválido: só números",IF($F1110&lt;0,"Valor negativo: lance sem sinal e escolha o tipo",IF($E1110="","Falta o tipo",IF($C1110="","Sem categoria",IF(ISNA(MATCH($C1110,'Configuração'!$B$12:$B$41,0)),"Categoria fora da lista",IF(INDEX('Configuração'!$C$12:$C$41,MATCH($C1110,'Configuração'!$B$12:$B$41,0))&lt;&gt;$E1110,"Tipo diferente do da categoria",IF(YEAR($A1110)&lt;&gt;AnoPlanilha,"Fora do ano da planilha","OK")))))))))))</f>
        <v/>
      </c>
      <c r="H1110" s="25">
        <f>IF(COUNTA($A1110:$F1110)=0,"",COUNTA($A1110:$F1110))</f>
        <v/>
      </c>
    </row>
    <row r="1111">
      <c r="A1111" s="24" t="n"/>
      <c r="B1111" s="18" t="n"/>
      <c r="C1111" s="18" t="n"/>
      <c r="D1111" s="18" t="n"/>
      <c r="E1111" s="19" t="n"/>
      <c r="F1111" s="14" t="n"/>
      <c r="G1111" s="20">
        <f>IF(COUNTA($A1111:$F1111)=0,"",IF($A1111="","Falta a data",IF(NOT(ISNUMBER($A1111)),"Data inválida: use 25/10/2026",IF($F1111="","Falta o valor",IF(NOT(ISNUMBER($F1111)),"Valor inválido: só números",IF($F1111&lt;0,"Valor negativo: lance sem sinal e escolha o tipo",IF($E1111="","Falta o tipo",IF($C1111="","Sem categoria",IF(ISNA(MATCH($C1111,'Configuração'!$B$12:$B$41,0)),"Categoria fora da lista",IF(INDEX('Configuração'!$C$12:$C$41,MATCH($C1111,'Configuração'!$B$12:$B$41,0))&lt;&gt;$E1111,"Tipo diferente do da categoria",IF(YEAR($A1111)&lt;&gt;AnoPlanilha,"Fora do ano da planilha","OK")))))))))))</f>
        <v/>
      </c>
      <c r="H1111" s="25">
        <f>IF(COUNTA($A1111:$F1111)=0,"",COUNTA($A1111:$F1111))</f>
        <v/>
      </c>
    </row>
    <row r="1112">
      <c r="A1112" s="24" t="n"/>
      <c r="B1112" s="18" t="n"/>
      <c r="C1112" s="18" t="n"/>
      <c r="D1112" s="18" t="n"/>
      <c r="E1112" s="19" t="n"/>
      <c r="F1112" s="14" t="n"/>
      <c r="G1112" s="20">
        <f>IF(COUNTA($A1112:$F1112)=0,"",IF($A1112="","Falta a data",IF(NOT(ISNUMBER($A1112)),"Data inválida: use 25/10/2026",IF($F1112="","Falta o valor",IF(NOT(ISNUMBER($F1112)),"Valor inválido: só números",IF($F1112&lt;0,"Valor negativo: lance sem sinal e escolha o tipo",IF($E1112="","Falta o tipo",IF($C1112="","Sem categoria",IF(ISNA(MATCH($C1112,'Configuração'!$B$12:$B$41,0)),"Categoria fora da lista",IF(INDEX('Configuração'!$C$12:$C$41,MATCH($C1112,'Configuração'!$B$12:$B$41,0))&lt;&gt;$E1112,"Tipo diferente do da categoria",IF(YEAR($A1112)&lt;&gt;AnoPlanilha,"Fora do ano da planilha","OK")))))))))))</f>
        <v/>
      </c>
      <c r="H1112" s="25">
        <f>IF(COUNTA($A1112:$F1112)=0,"",COUNTA($A1112:$F1112))</f>
        <v/>
      </c>
    </row>
    <row r="1113">
      <c r="A1113" s="24" t="n"/>
      <c r="B1113" s="18" t="n"/>
      <c r="C1113" s="18" t="n"/>
      <c r="D1113" s="18" t="n"/>
      <c r="E1113" s="19" t="n"/>
      <c r="F1113" s="14" t="n"/>
      <c r="G1113" s="20">
        <f>IF(COUNTA($A1113:$F1113)=0,"",IF($A1113="","Falta a data",IF(NOT(ISNUMBER($A1113)),"Data inválida: use 25/10/2026",IF($F1113="","Falta o valor",IF(NOT(ISNUMBER($F1113)),"Valor inválido: só números",IF($F1113&lt;0,"Valor negativo: lance sem sinal e escolha o tipo",IF($E1113="","Falta o tipo",IF($C1113="","Sem categoria",IF(ISNA(MATCH($C1113,'Configuração'!$B$12:$B$41,0)),"Categoria fora da lista",IF(INDEX('Configuração'!$C$12:$C$41,MATCH($C1113,'Configuração'!$B$12:$B$41,0))&lt;&gt;$E1113,"Tipo diferente do da categoria",IF(YEAR($A1113)&lt;&gt;AnoPlanilha,"Fora do ano da planilha","OK")))))))))))</f>
        <v/>
      </c>
      <c r="H1113" s="25">
        <f>IF(COUNTA($A1113:$F1113)=0,"",COUNTA($A1113:$F1113))</f>
        <v/>
      </c>
    </row>
    <row r="1114">
      <c r="A1114" s="24" t="n"/>
      <c r="B1114" s="18" t="n"/>
      <c r="C1114" s="18" t="n"/>
      <c r="D1114" s="18" t="n"/>
      <c r="E1114" s="19" t="n"/>
      <c r="F1114" s="14" t="n"/>
      <c r="G1114" s="20">
        <f>IF(COUNTA($A1114:$F1114)=0,"",IF($A1114="","Falta a data",IF(NOT(ISNUMBER($A1114)),"Data inválida: use 25/10/2026",IF($F1114="","Falta o valor",IF(NOT(ISNUMBER($F1114)),"Valor inválido: só números",IF($F1114&lt;0,"Valor negativo: lance sem sinal e escolha o tipo",IF($E1114="","Falta o tipo",IF($C1114="","Sem categoria",IF(ISNA(MATCH($C1114,'Configuração'!$B$12:$B$41,0)),"Categoria fora da lista",IF(INDEX('Configuração'!$C$12:$C$41,MATCH($C1114,'Configuração'!$B$12:$B$41,0))&lt;&gt;$E1114,"Tipo diferente do da categoria",IF(YEAR($A1114)&lt;&gt;AnoPlanilha,"Fora do ano da planilha","OK")))))))))))</f>
        <v/>
      </c>
      <c r="H1114" s="25">
        <f>IF(COUNTA($A1114:$F1114)=0,"",COUNTA($A1114:$F1114))</f>
        <v/>
      </c>
    </row>
    <row r="1115">
      <c r="A1115" s="24" t="n"/>
      <c r="B1115" s="18" t="n"/>
      <c r="C1115" s="18" t="n"/>
      <c r="D1115" s="18" t="n"/>
      <c r="E1115" s="19" t="n"/>
      <c r="F1115" s="14" t="n"/>
      <c r="G1115" s="20">
        <f>IF(COUNTA($A1115:$F1115)=0,"",IF($A1115="","Falta a data",IF(NOT(ISNUMBER($A1115)),"Data inválida: use 25/10/2026",IF($F1115="","Falta o valor",IF(NOT(ISNUMBER($F1115)),"Valor inválido: só números",IF($F1115&lt;0,"Valor negativo: lance sem sinal e escolha o tipo",IF($E1115="","Falta o tipo",IF($C1115="","Sem categoria",IF(ISNA(MATCH($C1115,'Configuração'!$B$12:$B$41,0)),"Categoria fora da lista",IF(INDEX('Configuração'!$C$12:$C$41,MATCH($C1115,'Configuração'!$B$12:$B$41,0))&lt;&gt;$E1115,"Tipo diferente do da categoria",IF(YEAR($A1115)&lt;&gt;AnoPlanilha,"Fora do ano da planilha","OK")))))))))))</f>
        <v/>
      </c>
      <c r="H1115" s="25">
        <f>IF(COUNTA($A1115:$F1115)=0,"",COUNTA($A1115:$F1115))</f>
        <v/>
      </c>
    </row>
    <row r="1116">
      <c r="A1116" s="24" t="n"/>
      <c r="B1116" s="18" t="n"/>
      <c r="C1116" s="18" t="n"/>
      <c r="D1116" s="18" t="n"/>
      <c r="E1116" s="19" t="n"/>
      <c r="F1116" s="14" t="n"/>
      <c r="G1116" s="20">
        <f>IF(COUNTA($A1116:$F1116)=0,"",IF($A1116="","Falta a data",IF(NOT(ISNUMBER($A1116)),"Data inválida: use 25/10/2026",IF($F1116="","Falta o valor",IF(NOT(ISNUMBER($F1116)),"Valor inválido: só números",IF($F1116&lt;0,"Valor negativo: lance sem sinal e escolha o tipo",IF($E1116="","Falta o tipo",IF($C1116="","Sem categoria",IF(ISNA(MATCH($C1116,'Configuração'!$B$12:$B$41,0)),"Categoria fora da lista",IF(INDEX('Configuração'!$C$12:$C$41,MATCH($C1116,'Configuração'!$B$12:$B$41,0))&lt;&gt;$E1116,"Tipo diferente do da categoria",IF(YEAR($A1116)&lt;&gt;AnoPlanilha,"Fora do ano da planilha","OK")))))))))))</f>
        <v/>
      </c>
      <c r="H1116" s="25">
        <f>IF(COUNTA($A1116:$F1116)=0,"",COUNTA($A1116:$F1116))</f>
        <v/>
      </c>
    </row>
    <row r="1117">
      <c r="A1117" s="24" t="n"/>
      <c r="B1117" s="18" t="n"/>
      <c r="C1117" s="18" t="n"/>
      <c r="D1117" s="18" t="n"/>
      <c r="E1117" s="19" t="n"/>
      <c r="F1117" s="14" t="n"/>
      <c r="G1117" s="20">
        <f>IF(COUNTA($A1117:$F1117)=0,"",IF($A1117="","Falta a data",IF(NOT(ISNUMBER($A1117)),"Data inválida: use 25/10/2026",IF($F1117="","Falta o valor",IF(NOT(ISNUMBER($F1117)),"Valor inválido: só números",IF($F1117&lt;0,"Valor negativo: lance sem sinal e escolha o tipo",IF($E1117="","Falta o tipo",IF($C1117="","Sem categoria",IF(ISNA(MATCH($C1117,'Configuração'!$B$12:$B$41,0)),"Categoria fora da lista",IF(INDEX('Configuração'!$C$12:$C$41,MATCH($C1117,'Configuração'!$B$12:$B$41,0))&lt;&gt;$E1117,"Tipo diferente do da categoria",IF(YEAR($A1117)&lt;&gt;AnoPlanilha,"Fora do ano da planilha","OK")))))))))))</f>
        <v/>
      </c>
      <c r="H1117" s="25">
        <f>IF(COUNTA($A1117:$F1117)=0,"",COUNTA($A1117:$F1117))</f>
        <v/>
      </c>
    </row>
    <row r="1118">
      <c r="A1118" s="24" t="n"/>
      <c r="B1118" s="18" t="n"/>
      <c r="C1118" s="18" t="n"/>
      <c r="D1118" s="18" t="n"/>
      <c r="E1118" s="19" t="n"/>
      <c r="F1118" s="14" t="n"/>
      <c r="G1118" s="20">
        <f>IF(COUNTA($A1118:$F1118)=0,"",IF($A1118="","Falta a data",IF(NOT(ISNUMBER($A1118)),"Data inválida: use 25/10/2026",IF($F1118="","Falta o valor",IF(NOT(ISNUMBER($F1118)),"Valor inválido: só números",IF($F1118&lt;0,"Valor negativo: lance sem sinal e escolha o tipo",IF($E1118="","Falta o tipo",IF($C1118="","Sem categoria",IF(ISNA(MATCH($C1118,'Configuração'!$B$12:$B$41,0)),"Categoria fora da lista",IF(INDEX('Configuração'!$C$12:$C$41,MATCH($C1118,'Configuração'!$B$12:$B$41,0))&lt;&gt;$E1118,"Tipo diferente do da categoria",IF(YEAR($A1118)&lt;&gt;AnoPlanilha,"Fora do ano da planilha","OK")))))))))))</f>
        <v/>
      </c>
      <c r="H1118" s="25">
        <f>IF(COUNTA($A1118:$F1118)=0,"",COUNTA($A1118:$F1118))</f>
        <v/>
      </c>
    </row>
    <row r="1119">
      <c r="A1119" s="24" t="n"/>
      <c r="B1119" s="18" t="n"/>
      <c r="C1119" s="18" t="n"/>
      <c r="D1119" s="18" t="n"/>
      <c r="E1119" s="19" t="n"/>
      <c r="F1119" s="14" t="n"/>
      <c r="G1119" s="20">
        <f>IF(COUNTA($A1119:$F1119)=0,"",IF($A1119="","Falta a data",IF(NOT(ISNUMBER($A1119)),"Data inválida: use 25/10/2026",IF($F1119="","Falta o valor",IF(NOT(ISNUMBER($F1119)),"Valor inválido: só números",IF($F1119&lt;0,"Valor negativo: lance sem sinal e escolha o tipo",IF($E1119="","Falta o tipo",IF($C1119="","Sem categoria",IF(ISNA(MATCH($C1119,'Configuração'!$B$12:$B$41,0)),"Categoria fora da lista",IF(INDEX('Configuração'!$C$12:$C$41,MATCH($C1119,'Configuração'!$B$12:$B$41,0))&lt;&gt;$E1119,"Tipo diferente do da categoria",IF(YEAR($A1119)&lt;&gt;AnoPlanilha,"Fora do ano da planilha","OK")))))))))))</f>
        <v/>
      </c>
      <c r="H1119" s="25">
        <f>IF(COUNTA($A1119:$F1119)=0,"",COUNTA($A1119:$F1119))</f>
        <v/>
      </c>
    </row>
    <row r="1120">
      <c r="A1120" s="24" t="n"/>
      <c r="B1120" s="18" t="n"/>
      <c r="C1120" s="18" t="n"/>
      <c r="D1120" s="18" t="n"/>
      <c r="E1120" s="19" t="n"/>
      <c r="F1120" s="14" t="n"/>
      <c r="G1120" s="20">
        <f>IF(COUNTA($A1120:$F1120)=0,"",IF($A1120="","Falta a data",IF(NOT(ISNUMBER($A1120)),"Data inválida: use 25/10/2026",IF($F1120="","Falta o valor",IF(NOT(ISNUMBER($F1120)),"Valor inválido: só números",IF($F1120&lt;0,"Valor negativo: lance sem sinal e escolha o tipo",IF($E1120="","Falta o tipo",IF($C1120="","Sem categoria",IF(ISNA(MATCH($C1120,'Configuração'!$B$12:$B$41,0)),"Categoria fora da lista",IF(INDEX('Configuração'!$C$12:$C$41,MATCH($C1120,'Configuração'!$B$12:$B$41,0))&lt;&gt;$E1120,"Tipo diferente do da categoria",IF(YEAR($A1120)&lt;&gt;AnoPlanilha,"Fora do ano da planilha","OK")))))))))))</f>
        <v/>
      </c>
      <c r="H1120" s="25">
        <f>IF(COUNTA($A1120:$F1120)=0,"",COUNTA($A1120:$F1120))</f>
        <v/>
      </c>
    </row>
    <row r="1121">
      <c r="A1121" s="24" t="n"/>
      <c r="B1121" s="18" t="n"/>
      <c r="C1121" s="18" t="n"/>
      <c r="D1121" s="18" t="n"/>
      <c r="E1121" s="19" t="n"/>
      <c r="F1121" s="14" t="n"/>
      <c r="G1121" s="20">
        <f>IF(COUNTA($A1121:$F1121)=0,"",IF($A1121="","Falta a data",IF(NOT(ISNUMBER($A1121)),"Data inválida: use 25/10/2026",IF($F1121="","Falta o valor",IF(NOT(ISNUMBER($F1121)),"Valor inválido: só números",IF($F1121&lt;0,"Valor negativo: lance sem sinal e escolha o tipo",IF($E1121="","Falta o tipo",IF($C1121="","Sem categoria",IF(ISNA(MATCH($C1121,'Configuração'!$B$12:$B$41,0)),"Categoria fora da lista",IF(INDEX('Configuração'!$C$12:$C$41,MATCH($C1121,'Configuração'!$B$12:$B$41,0))&lt;&gt;$E1121,"Tipo diferente do da categoria",IF(YEAR($A1121)&lt;&gt;AnoPlanilha,"Fora do ano da planilha","OK")))))))))))</f>
        <v/>
      </c>
      <c r="H1121" s="25">
        <f>IF(COUNTA($A1121:$F1121)=0,"",COUNTA($A1121:$F1121))</f>
        <v/>
      </c>
    </row>
    <row r="1122">
      <c r="A1122" s="24" t="n"/>
      <c r="B1122" s="18" t="n"/>
      <c r="C1122" s="18" t="n"/>
      <c r="D1122" s="18" t="n"/>
      <c r="E1122" s="19" t="n"/>
      <c r="F1122" s="14" t="n"/>
      <c r="G1122" s="20">
        <f>IF(COUNTA($A1122:$F1122)=0,"",IF($A1122="","Falta a data",IF(NOT(ISNUMBER($A1122)),"Data inválida: use 25/10/2026",IF($F1122="","Falta o valor",IF(NOT(ISNUMBER($F1122)),"Valor inválido: só números",IF($F1122&lt;0,"Valor negativo: lance sem sinal e escolha o tipo",IF($E1122="","Falta o tipo",IF($C1122="","Sem categoria",IF(ISNA(MATCH($C1122,'Configuração'!$B$12:$B$41,0)),"Categoria fora da lista",IF(INDEX('Configuração'!$C$12:$C$41,MATCH($C1122,'Configuração'!$B$12:$B$41,0))&lt;&gt;$E1122,"Tipo diferente do da categoria",IF(YEAR($A1122)&lt;&gt;AnoPlanilha,"Fora do ano da planilha","OK")))))))))))</f>
        <v/>
      </c>
      <c r="H1122" s="25">
        <f>IF(COUNTA($A1122:$F1122)=0,"",COUNTA($A1122:$F1122))</f>
        <v/>
      </c>
    </row>
    <row r="1123">
      <c r="A1123" s="24" t="n"/>
      <c r="B1123" s="18" t="n"/>
      <c r="C1123" s="18" t="n"/>
      <c r="D1123" s="18" t="n"/>
      <c r="E1123" s="19" t="n"/>
      <c r="F1123" s="14" t="n"/>
      <c r="G1123" s="20">
        <f>IF(COUNTA($A1123:$F1123)=0,"",IF($A1123="","Falta a data",IF(NOT(ISNUMBER($A1123)),"Data inválida: use 25/10/2026",IF($F1123="","Falta o valor",IF(NOT(ISNUMBER($F1123)),"Valor inválido: só números",IF($F1123&lt;0,"Valor negativo: lance sem sinal e escolha o tipo",IF($E1123="","Falta o tipo",IF($C1123="","Sem categoria",IF(ISNA(MATCH($C1123,'Configuração'!$B$12:$B$41,0)),"Categoria fora da lista",IF(INDEX('Configuração'!$C$12:$C$41,MATCH($C1123,'Configuração'!$B$12:$B$41,0))&lt;&gt;$E1123,"Tipo diferente do da categoria",IF(YEAR($A1123)&lt;&gt;AnoPlanilha,"Fora do ano da planilha","OK")))))))))))</f>
        <v/>
      </c>
      <c r="H1123" s="25">
        <f>IF(COUNTA($A1123:$F1123)=0,"",COUNTA($A1123:$F1123))</f>
        <v/>
      </c>
    </row>
    <row r="1124">
      <c r="A1124" s="24" t="n"/>
      <c r="B1124" s="18" t="n"/>
      <c r="C1124" s="18" t="n"/>
      <c r="D1124" s="18" t="n"/>
      <c r="E1124" s="19" t="n"/>
      <c r="F1124" s="14" t="n"/>
      <c r="G1124" s="20">
        <f>IF(COUNTA($A1124:$F1124)=0,"",IF($A1124="","Falta a data",IF(NOT(ISNUMBER($A1124)),"Data inválida: use 25/10/2026",IF($F1124="","Falta o valor",IF(NOT(ISNUMBER($F1124)),"Valor inválido: só números",IF($F1124&lt;0,"Valor negativo: lance sem sinal e escolha o tipo",IF($E1124="","Falta o tipo",IF($C1124="","Sem categoria",IF(ISNA(MATCH($C1124,'Configuração'!$B$12:$B$41,0)),"Categoria fora da lista",IF(INDEX('Configuração'!$C$12:$C$41,MATCH($C1124,'Configuração'!$B$12:$B$41,0))&lt;&gt;$E1124,"Tipo diferente do da categoria",IF(YEAR($A1124)&lt;&gt;AnoPlanilha,"Fora do ano da planilha","OK")))))))))))</f>
        <v/>
      </c>
      <c r="H1124" s="25">
        <f>IF(COUNTA($A1124:$F1124)=0,"",COUNTA($A1124:$F1124))</f>
        <v/>
      </c>
    </row>
    <row r="1125">
      <c r="A1125" s="24" t="n"/>
      <c r="B1125" s="18" t="n"/>
      <c r="C1125" s="18" t="n"/>
      <c r="D1125" s="18" t="n"/>
      <c r="E1125" s="19" t="n"/>
      <c r="F1125" s="14" t="n"/>
      <c r="G1125" s="20">
        <f>IF(COUNTA($A1125:$F1125)=0,"",IF($A1125="","Falta a data",IF(NOT(ISNUMBER($A1125)),"Data inválida: use 25/10/2026",IF($F1125="","Falta o valor",IF(NOT(ISNUMBER($F1125)),"Valor inválido: só números",IF($F1125&lt;0,"Valor negativo: lance sem sinal e escolha o tipo",IF($E1125="","Falta o tipo",IF($C1125="","Sem categoria",IF(ISNA(MATCH($C1125,'Configuração'!$B$12:$B$41,0)),"Categoria fora da lista",IF(INDEX('Configuração'!$C$12:$C$41,MATCH($C1125,'Configuração'!$B$12:$B$41,0))&lt;&gt;$E1125,"Tipo diferente do da categoria",IF(YEAR($A1125)&lt;&gt;AnoPlanilha,"Fora do ano da planilha","OK")))))))))))</f>
        <v/>
      </c>
      <c r="H1125" s="25">
        <f>IF(COUNTA($A1125:$F1125)=0,"",COUNTA($A1125:$F1125))</f>
        <v/>
      </c>
    </row>
    <row r="1126">
      <c r="A1126" s="24" t="n"/>
      <c r="B1126" s="18" t="n"/>
      <c r="C1126" s="18" t="n"/>
      <c r="D1126" s="18" t="n"/>
      <c r="E1126" s="19" t="n"/>
      <c r="F1126" s="14" t="n"/>
      <c r="G1126" s="20">
        <f>IF(COUNTA($A1126:$F1126)=0,"",IF($A1126="","Falta a data",IF(NOT(ISNUMBER($A1126)),"Data inválida: use 25/10/2026",IF($F1126="","Falta o valor",IF(NOT(ISNUMBER($F1126)),"Valor inválido: só números",IF($F1126&lt;0,"Valor negativo: lance sem sinal e escolha o tipo",IF($E1126="","Falta o tipo",IF($C1126="","Sem categoria",IF(ISNA(MATCH($C1126,'Configuração'!$B$12:$B$41,0)),"Categoria fora da lista",IF(INDEX('Configuração'!$C$12:$C$41,MATCH($C1126,'Configuração'!$B$12:$B$41,0))&lt;&gt;$E1126,"Tipo diferente do da categoria",IF(YEAR($A1126)&lt;&gt;AnoPlanilha,"Fora do ano da planilha","OK")))))))))))</f>
        <v/>
      </c>
      <c r="H1126" s="25">
        <f>IF(COUNTA($A1126:$F1126)=0,"",COUNTA($A1126:$F1126))</f>
        <v/>
      </c>
    </row>
    <row r="1127">
      <c r="A1127" s="24" t="n"/>
      <c r="B1127" s="18" t="n"/>
      <c r="C1127" s="18" t="n"/>
      <c r="D1127" s="18" t="n"/>
      <c r="E1127" s="19" t="n"/>
      <c r="F1127" s="14" t="n"/>
      <c r="G1127" s="20">
        <f>IF(COUNTA($A1127:$F1127)=0,"",IF($A1127="","Falta a data",IF(NOT(ISNUMBER($A1127)),"Data inválida: use 25/10/2026",IF($F1127="","Falta o valor",IF(NOT(ISNUMBER($F1127)),"Valor inválido: só números",IF($F1127&lt;0,"Valor negativo: lance sem sinal e escolha o tipo",IF($E1127="","Falta o tipo",IF($C1127="","Sem categoria",IF(ISNA(MATCH($C1127,'Configuração'!$B$12:$B$41,0)),"Categoria fora da lista",IF(INDEX('Configuração'!$C$12:$C$41,MATCH($C1127,'Configuração'!$B$12:$B$41,0))&lt;&gt;$E1127,"Tipo diferente do da categoria",IF(YEAR($A1127)&lt;&gt;AnoPlanilha,"Fora do ano da planilha","OK")))))))))))</f>
        <v/>
      </c>
      <c r="H1127" s="25">
        <f>IF(COUNTA($A1127:$F1127)=0,"",COUNTA($A1127:$F1127))</f>
        <v/>
      </c>
    </row>
    <row r="1128">
      <c r="A1128" s="24" t="n"/>
      <c r="B1128" s="18" t="n"/>
      <c r="C1128" s="18" t="n"/>
      <c r="D1128" s="18" t="n"/>
      <c r="E1128" s="19" t="n"/>
      <c r="F1128" s="14" t="n"/>
      <c r="G1128" s="20">
        <f>IF(COUNTA($A1128:$F1128)=0,"",IF($A1128="","Falta a data",IF(NOT(ISNUMBER($A1128)),"Data inválida: use 25/10/2026",IF($F1128="","Falta o valor",IF(NOT(ISNUMBER($F1128)),"Valor inválido: só números",IF($F1128&lt;0,"Valor negativo: lance sem sinal e escolha o tipo",IF($E1128="","Falta o tipo",IF($C1128="","Sem categoria",IF(ISNA(MATCH($C1128,'Configuração'!$B$12:$B$41,0)),"Categoria fora da lista",IF(INDEX('Configuração'!$C$12:$C$41,MATCH($C1128,'Configuração'!$B$12:$B$41,0))&lt;&gt;$E1128,"Tipo diferente do da categoria",IF(YEAR($A1128)&lt;&gt;AnoPlanilha,"Fora do ano da planilha","OK")))))))))))</f>
        <v/>
      </c>
      <c r="H1128" s="25">
        <f>IF(COUNTA($A1128:$F1128)=0,"",COUNTA($A1128:$F1128))</f>
        <v/>
      </c>
    </row>
    <row r="1129">
      <c r="A1129" s="24" t="n"/>
      <c r="B1129" s="18" t="n"/>
      <c r="C1129" s="18" t="n"/>
      <c r="D1129" s="18" t="n"/>
      <c r="E1129" s="19" t="n"/>
      <c r="F1129" s="14" t="n"/>
      <c r="G1129" s="20">
        <f>IF(COUNTA($A1129:$F1129)=0,"",IF($A1129="","Falta a data",IF(NOT(ISNUMBER($A1129)),"Data inválida: use 25/10/2026",IF($F1129="","Falta o valor",IF(NOT(ISNUMBER($F1129)),"Valor inválido: só números",IF($F1129&lt;0,"Valor negativo: lance sem sinal e escolha o tipo",IF($E1129="","Falta o tipo",IF($C1129="","Sem categoria",IF(ISNA(MATCH($C1129,'Configuração'!$B$12:$B$41,0)),"Categoria fora da lista",IF(INDEX('Configuração'!$C$12:$C$41,MATCH($C1129,'Configuração'!$B$12:$B$41,0))&lt;&gt;$E1129,"Tipo diferente do da categoria",IF(YEAR($A1129)&lt;&gt;AnoPlanilha,"Fora do ano da planilha","OK")))))))))))</f>
        <v/>
      </c>
      <c r="H1129" s="25">
        <f>IF(COUNTA($A1129:$F1129)=0,"",COUNTA($A1129:$F1129))</f>
        <v/>
      </c>
    </row>
    <row r="1130">
      <c r="A1130" s="24" t="n"/>
      <c r="B1130" s="18" t="n"/>
      <c r="C1130" s="18" t="n"/>
      <c r="D1130" s="18" t="n"/>
      <c r="E1130" s="19" t="n"/>
      <c r="F1130" s="14" t="n"/>
      <c r="G1130" s="20">
        <f>IF(COUNTA($A1130:$F1130)=0,"",IF($A1130="","Falta a data",IF(NOT(ISNUMBER($A1130)),"Data inválida: use 25/10/2026",IF($F1130="","Falta o valor",IF(NOT(ISNUMBER($F1130)),"Valor inválido: só números",IF($F1130&lt;0,"Valor negativo: lance sem sinal e escolha o tipo",IF($E1130="","Falta o tipo",IF($C1130="","Sem categoria",IF(ISNA(MATCH($C1130,'Configuração'!$B$12:$B$41,0)),"Categoria fora da lista",IF(INDEX('Configuração'!$C$12:$C$41,MATCH($C1130,'Configuração'!$B$12:$B$41,0))&lt;&gt;$E1130,"Tipo diferente do da categoria",IF(YEAR($A1130)&lt;&gt;AnoPlanilha,"Fora do ano da planilha","OK")))))))))))</f>
        <v/>
      </c>
      <c r="H1130" s="25">
        <f>IF(COUNTA($A1130:$F1130)=0,"",COUNTA($A1130:$F1130))</f>
        <v/>
      </c>
    </row>
    <row r="1131">
      <c r="A1131" s="24" t="n"/>
      <c r="B1131" s="18" t="n"/>
      <c r="C1131" s="18" t="n"/>
      <c r="D1131" s="18" t="n"/>
      <c r="E1131" s="19" t="n"/>
      <c r="F1131" s="14" t="n"/>
      <c r="G1131" s="20">
        <f>IF(COUNTA($A1131:$F1131)=0,"",IF($A1131="","Falta a data",IF(NOT(ISNUMBER($A1131)),"Data inválida: use 25/10/2026",IF($F1131="","Falta o valor",IF(NOT(ISNUMBER($F1131)),"Valor inválido: só números",IF($F1131&lt;0,"Valor negativo: lance sem sinal e escolha o tipo",IF($E1131="","Falta o tipo",IF($C1131="","Sem categoria",IF(ISNA(MATCH($C1131,'Configuração'!$B$12:$B$41,0)),"Categoria fora da lista",IF(INDEX('Configuração'!$C$12:$C$41,MATCH($C1131,'Configuração'!$B$12:$B$41,0))&lt;&gt;$E1131,"Tipo diferente do da categoria",IF(YEAR($A1131)&lt;&gt;AnoPlanilha,"Fora do ano da planilha","OK")))))))))))</f>
        <v/>
      </c>
      <c r="H1131" s="25">
        <f>IF(COUNTA($A1131:$F1131)=0,"",COUNTA($A1131:$F1131))</f>
        <v/>
      </c>
    </row>
    <row r="1132">
      <c r="A1132" s="24" t="n"/>
      <c r="B1132" s="18" t="n"/>
      <c r="C1132" s="18" t="n"/>
      <c r="D1132" s="18" t="n"/>
      <c r="E1132" s="19" t="n"/>
      <c r="F1132" s="14" t="n"/>
      <c r="G1132" s="20">
        <f>IF(COUNTA($A1132:$F1132)=0,"",IF($A1132="","Falta a data",IF(NOT(ISNUMBER($A1132)),"Data inválida: use 25/10/2026",IF($F1132="","Falta o valor",IF(NOT(ISNUMBER($F1132)),"Valor inválido: só números",IF($F1132&lt;0,"Valor negativo: lance sem sinal e escolha o tipo",IF($E1132="","Falta o tipo",IF($C1132="","Sem categoria",IF(ISNA(MATCH($C1132,'Configuração'!$B$12:$B$41,0)),"Categoria fora da lista",IF(INDEX('Configuração'!$C$12:$C$41,MATCH($C1132,'Configuração'!$B$12:$B$41,0))&lt;&gt;$E1132,"Tipo diferente do da categoria",IF(YEAR($A1132)&lt;&gt;AnoPlanilha,"Fora do ano da planilha","OK")))))))))))</f>
        <v/>
      </c>
      <c r="H1132" s="25">
        <f>IF(COUNTA($A1132:$F1132)=0,"",COUNTA($A1132:$F1132))</f>
        <v/>
      </c>
    </row>
    <row r="1133">
      <c r="A1133" s="24" t="n"/>
      <c r="B1133" s="18" t="n"/>
      <c r="C1133" s="18" t="n"/>
      <c r="D1133" s="18" t="n"/>
      <c r="E1133" s="19" t="n"/>
      <c r="F1133" s="14" t="n"/>
      <c r="G1133" s="20">
        <f>IF(COUNTA($A1133:$F1133)=0,"",IF($A1133="","Falta a data",IF(NOT(ISNUMBER($A1133)),"Data inválida: use 25/10/2026",IF($F1133="","Falta o valor",IF(NOT(ISNUMBER($F1133)),"Valor inválido: só números",IF($F1133&lt;0,"Valor negativo: lance sem sinal e escolha o tipo",IF($E1133="","Falta o tipo",IF($C1133="","Sem categoria",IF(ISNA(MATCH($C1133,'Configuração'!$B$12:$B$41,0)),"Categoria fora da lista",IF(INDEX('Configuração'!$C$12:$C$41,MATCH($C1133,'Configuração'!$B$12:$B$41,0))&lt;&gt;$E1133,"Tipo diferente do da categoria",IF(YEAR($A1133)&lt;&gt;AnoPlanilha,"Fora do ano da planilha","OK")))))))))))</f>
        <v/>
      </c>
      <c r="H1133" s="25">
        <f>IF(COUNTA($A1133:$F1133)=0,"",COUNTA($A1133:$F1133))</f>
        <v/>
      </c>
    </row>
    <row r="1134">
      <c r="A1134" s="24" t="n"/>
      <c r="B1134" s="18" t="n"/>
      <c r="C1134" s="18" t="n"/>
      <c r="D1134" s="18" t="n"/>
      <c r="E1134" s="19" t="n"/>
      <c r="F1134" s="14" t="n"/>
      <c r="G1134" s="20">
        <f>IF(COUNTA($A1134:$F1134)=0,"",IF($A1134="","Falta a data",IF(NOT(ISNUMBER($A1134)),"Data inválida: use 25/10/2026",IF($F1134="","Falta o valor",IF(NOT(ISNUMBER($F1134)),"Valor inválido: só números",IF($F1134&lt;0,"Valor negativo: lance sem sinal e escolha o tipo",IF($E1134="","Falta o tipo",IF($C1134="","Sem categoria",IF(ISNA(MATCH($C1134,'Configuração'!$B$12:$B$41,0)),"Categoria fora da lista",IF(INDEX('Configuração'!$C$12:$C$41,MATCH($C1134,'Configuração'!$B$12:$B$41,0))&lt;&gt;$E1134,"Tipo diferente do da categoria",IF(YEAR($A1134)&lt;&gt;AnoPlanilha,"Fora do ano da planilha","OK")))))))))))</f>
        <v/>
      </c>
      <c r="H1134" s="25">
        <f>IF(COUNTA($A1134:$F1134)=0,"",COUNTA($A1134:$F1134))</f>
        <v/>
      </c>
    </row>
    <row r="1135">
      <c r="A1135" s="24" t="n"/>
      <c r="B1135" s="18" t="n"/>
      <c r="C1135" s="18" t="n"/>
      <c r="D1135" s="18" t="n"/>
      <c r="E1135" s="19" t="n"/>
      <c r="F1135" s="14" t="n"/>
      <c r="G1135" s="20">
        <f>IF(COUNTA($A1135:$F1135)=0,"",IF($A1135="","Falta a data",IF(NOT(ISNUMBER($A1135)),"Data inválida: use 25/10/2026",IF($F1135="","Falta o valor",IF(NOT(ISNUMBER($F1135)),"Valor inválido: só números",IF($F1135&lt;0,"Valor negativo: lance sem sinal e escolha o tipo",IF($E1135="","Falta o tipo",IF($C1135="","Sem categoria",IF(ISNA(MATCH($C1135,'Configuração'!$B$12:$B$41,0)),"Categoria fora da lista",IF(INDEX('Configuração'!$C$12:$C$41,MATCH($C1135,'Configuração'!$B$12:$B$41,0))&lt;&gt;$E1135,"Tipo diferente do da categoria",IF(YEAR($A1135)&lt;&gt;AnoPlanilha,"Fora do ano da planilha","OK")))))))))))</f>
        <v/>
      </c>
      <c r="H1135" s="25">
        <f>IF(COUNTA($A1135:$F1135)=0,"",COUNTA($A1135:$F1135))</f>
        <v/>
      </c>
    </row>
    <row r="1136">
      <c r="A1136" s="24" t="n"/>
      <c r="B1136" s="18" t="n"/>
      <c r="C1136" s="18" t="n"/>
      <c r="D1136" s="18" t="n"/>
      <c r="E1136" s="19" t="n"/>
      <c r="F1136" s="14" t="n"/>
      <c r="G1136" s="20">
        <f>IF(COUNTA($A1136:$F1136)=0,"",IF($A1136="","Falta a data",IF(NOT(ISNUMBER($A1136)),"Data inválida: use 25/10/2026",IF($F1136="","Falta o valor",IF(NOT(ISNUMBER($F1136)),"Valor inválido: só números",IF($F1136&lt;0,"Valor negativo: lance sem sinal e escolha o tipo",IF($E1136="","Falta o tipo",IF($C1136="","Sem categoria",IF(ISNA(MATCH($C1136,'Configuração'!$B$12:$B$41,0)),"Categoria fora da lista",IF(INDEX('Configuração'!$C$12:$C$41,MATCH($C1136,'Configuração'!$B$12:$B$41,0))&lt;&gt;$E1136,"Tipo diferente do da categoria",IF(YEAR($A1136)&lt;&gt;AnoPlanilha,"Fora do ano da planilha","OK")))))))))))</f>
        <v/>
      </c>
      <c r="H1136" s="25">
        <f>IF(COUNTA($A1136:$F1136)=0,"",COUNTA($A1136:$F1136))</f>
        <v/>
      </c>
    </row>
    <row r="1137">
      <c r="A1137" s="24" t="n"/>
      <c r="B1137" s="18" t="n"/>
      <c r="C1137" s="18" t="n"/>
      <c r="D1137" s="18" t="n"/>
      <c r="E1137" s="19" t="n"/>
      <c r="F1137" s="14" t="n"/>
      <c r="G1137" s="20">
        <f>IF(COUNTA($A1137:$F1137)=0,"",IF($A1137="","Falta a data",IF(NOT(ISNUMBER($A1137)),"Data inválida: use 25/10/2026",IF($F1137="","Falta o valor",IF(NOT(ISNUMBER($F1137)),"Valor inválido: só números",IF($F1137&lt;0,"Valor negativo: lance sem sinal e escolha o tipo",IF($E1137="","Falta o tipo",IF($C1137="","Sem categoria",IF(ISNA(MATCH($C1137,'Configuração'!$B$12:$B$41,0)),"Categoria fora da lista",IF(INDEX('Configuração'!$C$12:$C$41,MATCH($C1137,'Configuração'!$B$12:$B$41,0))&lt;&gt;$E1137,"Tipo diferente do da categoria",IF(YEAR($A1137)&lt;&gt;AnoPlanilha,"Fora do ano da planilha","OK")))))))))))</f>
        <v/>
      </c>
      <c r="H1137" s="25">
        <f>IF(COUNTA($A1137:$F1137)=0,"",COUNTA($A1137:$F1137))</f>
        <v/>
      </c>
    </row>
    <row r="1138">
      <c r="A1138" s="24" t="n"/>
      <c r="B1138" s="18" t="n"/>
      <c r="C1138" s="18" t="n"/>
      <c r="D1138" s="18" t="n"/>
      <c r="E1138" s="19" t="n"/>
      <c r="F1138" s="14" t="n"/>
      <c r="G1138" s="20">
        <f>IF(COUNTA($A1138:$F1138)=0,"",IF($A1138="","Falta a data",IF(NOT(ISNUMBER($A1138)),"Data inválida: use 25/10/2026",IF($F1138="","Falta o valor",IF(NOT(ISNUMBER($F1138)),"Valor inválido: só números",IF($F1138&lt;0,"Valor negativo: lance sem sinal e escolha o tipo",IF($E1138="","Falta o tipo",IF($C1138="","Sem categoria",IF(ISNA(MATCH($C1138,'Configuração'!$B$12:$B$41,0)),"Categoria fora da lista",IF(INDEX('Configuração'!$C$12:$C$41,MATCH($C1138,'Configuração'!$B$12:$B$41,0))&lt;&gt;$E1138,"Tipo diferente do da categoria",IF(YEAR($A1138)&lt;&gt;AnoPlanilha,"Fora do ano da planilha","OK")))))))))))</f>
        <v/>
      </c>
      <c r="H1138" s="25">
        <f>IF(COUNTA($A1138:$F1138)=0,"",COUNTA($A1138:$F1138))</f>
        <v/>
      </c>
    </row>
    <row r="1139">
      <c r="A1139" s="24" t="n"/>
      <c r="B1139" s="18" t="n"/>
      <c r="C1139" s="18" t="n"/>
      <c r="D1139" s="18" t="n"/>
      <c r="E1139" s="19" t="n"/>
      <c r="F1139" s="14" t="n"/>
      <c r="G1139" s="20">
        <f>IF(COUNTA($A1139:$F1139)=0,"",IF($A1139="","Falta a data",IF(NOT(ISNUMBER($A1139)),"Data inválida: use 25/10/2026",IF($F1139="","Falta o valor",IF(NOT(ISNUMBER($F1139)),"Valor inválido: só números",IF($F1139&lt;0,"Valor negativo: lance sem sinal e escolha o tipo",IF($E1139="","Falta o tipo",IF($C1139="","Sem categoria",IF(ISNA(MATCH($C1139,'Configuração'!$B$12:$B$41,0)),"Categoria fora da lista",IF(INDEX('Configuração'!$C$12:$C$41,MATCH($C1139,'Configuração'!$B$12:$B$41,0))&lt;&gt;$E1139,"Tipo diferente do da categoria",IF(YEAR($A1139)&lt;&gt;AnoPlanilha,"Fora do ano da planilha","OK")))))))))))</f>
        <v/>
      </c>
      <c r="H1139" s="25">
        <f>IF(COUNTA($A1139:$F1139)=0,"",COUNTA($A1139:$F1139))</f>
        <v/>
      </c>
    </row>
    <row r="1140">
      <c r="A1140" s="24" t="n"/>
      <c r="B1140" s="18" t="n"/>
      <c r="C1140" s="18" t="n"/>
      <c r="D1140" s="18" t="n"/>
      <c r="E1140" s="19" t="n"/>
      <c r="F1140" s="14" t="n"/>
      <c r="G1140" s="20">
        <f>IF(COUNTA($A1140:$F1140)=0,"",IF($A1140="","Falta a data",IF(NOT(ISNUMBER($A1140)),"Data inválida: use 25/10/2026",IF($F1140="","Falta o valor",IF(NOT(ISNUMBER($F1140)),"Valor inválido: só números",IF($F1140&lt;0,"Valor negativo: lance sem sinal e escolha o tipo",IF($E1140="","Falta o tipo",IF($C1140="","Sem categoria",IF(ISNA(MATCH($C1140,'Configuração'!$B$12:$B$41,0)),"Categoria fora da lista",IF(INDEX('Configuração'!$C$12:$C$41,MATCH($C1140,'Configuração'!$B$12:$B$41,0))&lt;&gt;$E1140,"Tipo diferente do da categoria",IF(YEAR($A1140)&lt;&gt;AnoPlanilha,"Fora do ano da planilha","OK")))))))))))</f>
        <v/>
      </c>
      <c r="H1140" s="25">
        <f>IF(COUNTA($A1140:$F1140)=0,"",COUNTA($A1140:$F1140))</f>
        <v/>
      </c>
    </row>
    <row r="1141">
      <c r="A1141" s="24" t="n"/>
      <c r="B1141" s="18" t="n"/>
      <c r="C1141" s="18" t="n"/>
      <c r="D1141" s="18" t="n"/>
      <c r="E1141" s="19" t="n"/>
      <c r="F1141" s="14" t="n"/>
      <c r="G1141" s="20">
        <f>IF(COUNTA($A1141:$F1141)=0,"",IF($A1141="","Falta a data",IF(NOT(ISNUMBER($A1141)),"Data inválida: use 25/10/2026",IF($F1141="","Falta o valor",IF(NOT(ISNUMBER($F1141)),"Valor inválido: só números",IF($F1141&lt;0,"Valor negativo: lance sem sinal e escolha o tipo",IF($E1141="","Falta o tipo",IF($C1141="","Sem categoria",IF(ISNA(MATCH($C1141,'Configuração'!$B$12:$B$41,0)),"Categoria fora da lista",IF(INDEX('Configuração'!$C$12:$C$41,MATCH($C1141,'Configuração'!$B$12:$B$41,0))&lt;&gt;$E1141,"Tipo diferente do da categoria",IF(YEAR($A1141)&lt;&gt;AnoPlanilha,"Fora do ano da planilha","OK")))))))))))</f>
        <v/>
      </c>
      <c r="H1141" s="25">
        <f>IF(COUNTA($A1141:$F1141)=0,"",COUNTA($A1141:$F1141))</f>
        <v/>
      </c>
    </row>
    <row r="1142">
      <c r="A1142" s="24" t="n"/>
      <c r="B1142" s="18" t="n"/>
      <c r="C1142" s="18" t="n"/>
      <c r="D1142" s="18" t="n"/>
      <c r="E1142" s="19" t="n"/>
      <c r="F1142" s="14" t="n"/>
      <c r="G1142" s="20">
        <f>IF(COUNTA($A1142:$F1142)=0,"",IF($A1142="","Falta a data",IF(NOT(ISNUMBER($A1142)),"Data inválida: use 25/10/2026",IF($F1142="","Falta o valor",IF(NOT(ISNUMBER($F1142)),"Valor inválido: só números",IF($F1142&lt;0,"Valor negativo: lance sem sinal e escolha o tipo",IF($E1142="","Falta o tipo",IF($C1142="","Sem categoria",IF(ISNA(MATCH($C1142,'Configuração'!$B$12:$B$41,0)),"Categoria fora da lista",IF(INDEX('Configuração'!$C$12:$C$41,MATCH($C1142,'Configuração'!$B$12:$B$41,0))&lt;&gt;$E1142,"Tipo diferente do da categoria",IF(YEAR($A1142)&lt;&gt;AnoPlanilha,"Fora do ano da planilha","OK")))))))))))</f>
        <v/>
      </c>
      <c r="H1142" s="25">
        <f>IF(COUNTA($A1142:$F1142)=0,"",COUNTA($A1142:$F1142))</f>
        <v/>
      </c>
    </row>
    <row r="1143">
      <c r="A1143" s="24" t="n"/>
      <c r="B1143" s="18" t="n"/>
      <c r="C1143" s="18" t="n"/>
      <c r="D1143" s="18" t="n"/>
      <c r="E1143" s="19" t="n"/>
      <c r="F1143" s="14" t="n"/>
      <c r="G1143" s="20">
        <f>IF(COUNTA($A1143:$F1143)=0,"",IF($A1143="","Falta a data",IF(NOT(ISNUMBER($A1143)),"Data inválida: use 25/10/2026",IF($F1143="","Falta o valor",IF(NOT(ISNUMBER($F1143)),"Valor inválido: só números",IF($F1143&lt;0,"Valor negativo: lance sem sinal e escolha o tipo",IF($E1143="","Falta o tipo",IF($C1143="","Sem categoria",IF(ISNA(MATCH($C1143,'Configuração'!$B$12:$B$41,0)),"Categoria fora da lista",IF(INDEX('Configuração'!$C$12:$C$41,MATCH($C1143,'Configuração'!$B$12:$B$41,0))&lt;&gt;$E1143,"Tipo diferente do da categoria",IF(YEAR($A1143)&lt;&gt;AnoPlanilha,"Fora do ano da planilha","OK")))))))))))</f>
        <v/>
      </c>
      <c r="H1143" s="25">
        <f>IF(COUNTA($A1143:$F1143)=0,"",COUNTA($A1143:$F1143))</f>
        <v/>
      </c>
    </row>
    <row r="1144">
      <c r="A1144" s="24" t="n"/>
      <c r="B1144" s="18" t="n"/>
      <c r="C1144" s="18" t="n"/>
      <c r="D1144" s="18" t="n"/>
      <c r="E1144" s="19" t="n"/>
      <c r="F1144" s="14" t="n"/>
      <c r="G1144" s="20">
        <f>IF(COUNTA($A1144:$F1144)=0,"",IF($A1144="","Falta a data",IF(NOT(ISNUMBER($A1144)),"Data inválida: use 25/10/2026",IF($F1144="","Falta o valor",IF(NOT(ISNUMBER($F1144)),"Valor inválido: só números",IF($F1144&lt;0,"Valor negativo: lance sem sinal e escolha o tipo",IF($E1144="","Falta o tipo",IF($C1144="","Sem categoria",IF(ISNA(MATCH($C1144,'Configuração'!$B$12:$B$41,0)),"Categoria fora da lista",IF(INDEX('Configuração'!$C$12:$C$41,MATCH($C1144,'Configuração'!$B$12:$B$41,0))&lt;&gt;$E1144,"Tipo diferente do da categoria",IF(YEAR($A1144)&lt;&gt;AnoPlanilha,"Fora do ano da planilha","OK")))))))))))</f>
        <v/>
      </c>
      <c r="H1144" s="25">
        <f>IF(COUNTA($A1144:$F1144)=0,"",COUNTA($A1144:$F1144))</f>
        <v/>
      </c>
    </row>
    <row r="1145">
      <c r="A1145" s="24" t="n"/>
      <c r="B1145" s="18" t="n"/>
      <c r="C1145" s="18" t="n"/>
      <c r="D1145" s="18" t="n"/>
      <c r="E1145" s="19" t="n"/>
      <c r="F1145" s="14" t="n"/>
      <c r="G1145" s="20">
        <f>IF(COUNTA($A1145:$F1145)=0,"",IF($A1145="","Falta a data",IF(NOT(ISNUMBER($A1145)),"Data inválida: use 25/10/2026",IF($F1145="","Falta o valor",IF(NOT(ISNUMBER($F1145)),"Valor inválido: só números",IF($F1145&lt;0,"Valor negativo: lance sem sinal e escolha o tipo",IF($E1145="","Falta o tipo",IF($C1145="","Sem categoria",IF(ISNA(MATCH($C1145,'Configuração'!$B$12:$B$41,0)),"Categoria fora da lista",IF(INDEX('Configuração'!$C$12:$C$41,MATCH($C1145,'Configuração'!$B$12:$B$41,0))&lt;&gt;$E1145,"Tipo diferente do da categoria",IF(YEAR($A1145)&lt;&gt;AnoPlanilha,"Fora do ano da planilha","OK")))))))))))</f>
        <v/>
      </c>
      <c r="H1145" s="25">
        <f>IF(COUNTA($A1145:$F1145)=0,"",COUNTA($A1145:$F1145))</f>
        <v/>
      </c>
    </row>
    <row r="1146">
      <c r="A1146" s="24" t="n"/>
      <c r="B1146" s="18" t="n"/>
      <c r="C1146" s="18" t="n"/>
      <c r="D1146" s="18" t="n"/>
      <c r="E1146" s="19" t="n"/>
      <c r="F1146" s="14" t="n"/>
      <c r="G1146" s="20">
        <f>IF(COUNTA($A1146:$F1146)=0,"",IF($A1146="","Falta a data",IF(NOT(ISNUMBER($A1146)),"Data inválida: use 25/10/2026",IF($F1146="","Falta o valor",IF(NOT(ISNUMBER($F1146)),"Valor inválido: só números",IF($F1146&lt;0,"Valor negativo: lance sem sinal e escolha o tipo",IF($E1146="","Falta o tipo",IF($C1146="","Sem categoria",IF(ISNA(MATCH($C1146,'Configuração'!$B$12:$B$41,0)),"Categoria fora da lista",IF(INDEX('Configuração'!$C$12:$C$41,MATCH($C1146,'Configuração'!$B$12:$B$41,0))&lt;&gt;$E1146,"Tipo diferente do da categoria",IF(YEAR($A1146)&lt;&gt;AnoPlanilha,"Fora do ano da planilha","OK")))))))))))</f>
        <v/>
      </c>
      <c r="H1146" s="25">
        <f>IF(COUNTA($A1146:$F1146)=0,"",COUNTA($A1146:$F1146))</f>
        <v/>
      </c>
    </row>
    <row r="1147">
      <c r="A1147" s="24" t="n"/>
      <c r="B1147" s="18" t="n"/>
      <c r="C1147" s="18" t="n"/>
      <c r="D1147" s="18" t="n"/>
      <c r="E1147" s="19" t="n"/>
      <c r="F1147" s="14" t="n"/>
      <c r="G1147" s="20">
        <f>IF(COUNTA($A1147:$F1147)=0,"",IF($A1147="","Falta a data",IF(NOT(ISNUMBER($A1147)),"Data inválida: use 25/10/2026",IF($F1147="","Falta o valor",IF(NOT(ISNUMBER($F1147)),"Valor inválido: só números",IF($F1147&lt;0,"Valor negativo: lance sem sinal e escolha o tipo",IF($E1147="","Falta o tipo",IF($C1147="","Sem categoria",IF(ISNA(MATCH($C1147,'Configuração'!$B$12:$B$41,0)),"Categoria fora da lista",IF(INDEX('Configuração'!$C$12:$C$41,MATCH($C1147,'Configuração'!$B$12:$B$41,0))&lt;&gt;$E1147,"Tipo diferente do da categoria",IF(YEAR($A1147)&lt;&gt;AnoPlanilha,"Fora do ano da planilha","OK")))))))))))</f>
        <v/>
      </c>
      <c r="H1147" s="25">
        <f>IF(COUNTA($A1147:$F1147)=0,"",COUNTA($A1147:$F1147))</f>
        <v/>
      </c>
    </row>
    <row r="1148">
      <c r="A1148" s="24" t="n"/>
      <c r="B1148" s="18" t="n"/>
      <c r="C1148" s="18" t="n"/>
      <c r="D1148" s="18" t="n"/>
      <c r="E1148" s="19" t="n"/>
      <c r="F1148" s="14" t="n"/>
      <c r="G1148" s="20">
        <f>IF(COUNTA($A1148:$F1148)=0,"",IF($A1148="","Falta a data",IF(NOT(ISNUMBER($A1148)),"Data inválida: use 25/10/2026",IF($F1148="","Falta o valor",IF(NOT(ISNUMBER($F1148)),"Valor inválido: só números",IF($F1148&lt;0,"Valor negativo: lance sem sinal e escolha o tipo",IF($E1148="","Falta o tipo",IF($C1148="","Sem categoria",IF(ISNA(MATCH($C1148,'Configuração'!$B$12:$B$41,0)),"Categoria fora da lista",IF(INDEX('Configuração'!$C$12:$C$41,MATCH($C1148,'Configuração'!$B$12:$B$41,0))&lt;&gt;$E1148,"Tipo diferente do da categoria",IF(YEAR($A1148)&lt;&gt;AnoPlanilha,"Fora do ano da planilha","OK")))))))))))</f>
        <v/>
      </c>
      <c r="H1148" s="25">
        <f>IF(COUNTA($A1148:$F1148)=0,"",COUNTA($A1148:$F1148))</f>
        <v/>
      </c>
    </row>
    <row r="1149">
      <c r="A1149" s="24" t="n"/>
      <c r="B1149" s="18" t="n"/>
      <c r="C1149" s="18" t="n"/>
      <c r="D1149" s="18" t="n"/>
      <c r="E1149" s="19" t="n"/>
      <c r="F1149" s="14" t="n"/>
      <c r="G1149" s="20">
        <f>IF(COUNTA($A1149:$F1149)=0,"",IF($A1149="","Falta a data",IF(NOT(ISNUMBER($A1149)),"Data inválida: use 25/10/2026",IF($F1149="","Falta o valor",IF(NOT(ISNUMBER($F1149)),"Valor inválido: só números",IF($F1149&lt;0,"Valor negativo: lance sem sinal e escolha o tipo",IF($E1149="","Falta o tipo",IF($C1149="","Sem categoria",IF(ISNA(MATCH($C1149,'Configuração'!$B$12:$B$41,0)),"Categoria fora da lista",IF(INDEX('Configuração'!$C$12:$C$41,MATCH($C1149,'Configuração'!$B$12:$B$41,0))&lt;&gt;$E1149,"Tipo diferente do da categoria",IF(YEAR($A1149)&lt;&gt;AnoPlanilha,"Fora do ano da planilha","OK")))))))))))</f>
        <v/>
      </c>
      <c r="H1149" s="25">
        <f>IF(COUNTA($A1149:$F1149)=0,"",COUNTA($A1149:$F1149))</f>
        <v/>
      </c>
    </row>
    <row r="1150">
      <c r="A1150" s="24" t="n"/>
      <c r="B1150" s="18" t="n"/>
      <c r="C1150" s="18" t="n"/>
      <c r="D1150" s="18" t="n"/>
      <c r="E1150" s="19" t="n"/>
      <c r="F1150" s="14" t="n"/>
      <c r="G1150" s="20">
        <f>IF(COUNTA($A1150:$F1150)=0,"",IF($A1150="","Falta a data",IF(NOT(ISNUMBER($A1150)),"Data inválida: use 25/10/2026",IF($F1150="","Falta o valor",IF(NOT(ISNUMBER($F1150)),"Valor inválido: só números",IF($F1150&lt;0,"Valor negativo: lance sem sinal e escolha o tipo",IF($E1150="","Falta o tipo",IF($C1150="","Sem categoria",IF(ISNA(MATCH($C1150,'Configuração'!$B$12:$B$41,0)),"Categoria fora da lista",IF(INDEX('Configuração'!$C$12:$C$41,MATCH($C1150,'Configuração'!$B$12:$B$41,0))&lt;&gt;$E1150,"Tipo diferente do da categoria",IF(YEAR($A1150)&lt;&gt;AnoPlanilha,"Fora do ano da planilha","OK")))))))))))</f>
        <v/>
      </c>
      <c r="H1150" s="25">
        <f>IF(COUNTA($A1150:$F1150)=0,"",COUNTA($A1150:$F1150))</f>
        <v/>
      </c>
    </row>
    <row r="1151">
      <c r="A1151" s="24" t="n"/>
      <c r="B1151" s="18" t="n"/>
      <c r="C1151" s="18" t="n"/>
      <c r="D1151" s="18" t="n"/>
      <c r="E1151" s="19" t="n"/>
      <c r="F1151" s="14" t="n"/>
      <c r="G1151" s="20">
        <f>IF(COUNTA($A1151:$F1151)=0,"",IF($A1151="","Falta a data",IF(NOT(ISNUMBER($A1151)),"Data inválida: use 25/10/2026",IF($F1151="","Falta o valor",IF(NOT(ISNUMBER($F1151)),"Valor inválido: só números",IF($F1151&lt;0,"Valor negativo: lance sem sinal e escolha o tipo",IF($E1151="","Falta o tipo",IF($C1151="","Sem categoria",IF(ISNA(MATCH($C1151,'Configuração'!$B$12:$B$41,0)),"Categoria fora da lista",IF(INDEX('Configuração'!$C$12:$C$41,MATCH($C1151,'Configuração'!$B$12:$B$41,0))&lt;&gt;$E1151,"Tipo diferente do da categoria",IF(YEAR($A1151)&lt;&gt;AnoPlanilha,"Fora do ano da planilha","OK")))))))))))</f>
        <v/>
      </c>
      <c r="H1151" s="25">
        <f>IF(COUNTA($A1151:$F1151)=0,"",COUNTA($A1151:$F1151))</f>
        <v/>
      </c>
    </row>
    <row r="1152">
      <c r="A1152" s="24" t="n"/>
      <c r="B1152" s="18" t="n"/>
      <c r="C1152" s="18" t="n"/>
      <c r="D1152" s="18" t="n"/>
      <c r="E1152" s="19" t="n"/>
      <c r="F1152" s="14" t="n"/>
      <c r="G1152" s="20">
        <f>IF(COUNTA($A1152:$F1152)=0,"",IF($A1152="","Falta a data",IF(NOT(ISNUMBER($A1152)),"Data inválida: use 25/10/2026",IF($F1152="","Falta o valor",IF(NOT(ISNUMBER($F1152)),"Valor inválido: só números",IF($F1152&lt;0,"Valor negativo: lance sem sinal e escolha o tipo",IF($E1152="","Falta o tipo",IF($C1152="","Sem categoria",IF(ISNA(MATCH($C1152,'Configuração'!$B$12:$B$41,0)),"Categoria fora da lista",IF(INDEX('Configuração'!$C$12:$C$41,MATCH($C1152,'Configuração'!$B$12:$B$41,0))&lt;&gt;$E1152,"Tipo diferente do da categoria",IF(YEAR($A1152)&lt;&gt;AnoPlanilha,"Fora do ano da planilha","OK")))))))))))</f>
        <v/>
      </c>
      <c r="H1152" s="25">
        <f>IF(COUNTA($A1152:$F1152)=0,"",COUNTA($A1152:$F1152))</f>
        <v/>
      </c>
    </row>
    <row r="1153">
      <c r="A1153" s="24" t="n"/>
      <c r="B1153" s="18" t="n"/>
      <c r="C1153" s="18" t="n"/>
      <c r="D1153" s="18" t="n"/>
      <c r="E1153" s="19" t="n"/>
      <c r="F1153" s="14" t="n"/>
      <c r="G1153" s="20">
        <f>IF(COUNTA($A1153:$F1153)=0,"",IF($A1153="","Falta a data",IF(NOT(ISNUMBER($A1153)),"Data inválida: use 25/10/2026",IF($F1153="","Falta o valor",IF(NOT(ISNUMBER($F1153)),"Valor inválido: só números",IF($F1153&lt;0,"Valor negativo: lance sem sinal e escolha o tipo",IF($E1153="","Falta o tipo",IF($C1153="","Sem categoria",IF(ISNA(MATCH($C1153,'Configuração'!$B$12:$B$41,0)),"Categoria fora da lista",IF(INDEX('Configuração'!$C$12:$C$41,MATCH($C1153,'Configuração'!$B$12:$B$41,0))&lt;&gt;$E1153,"Tipo diferente do da categoria",IF(YEAR($A1153)&lt;&gt;AnoPlanilha,"Fora do ano da planilha","OK")))))))))))</f>
        <v/>
      </c>
      <c r="H1153" s="25">
        <f>IF(COUNTA($A1153:$F1153)=0,"",COUNTA($A1153:$F1153))</f>
        <v/>
      </c>
    </row>
    <row r="1154">
      <c r="A1154" s="24" t="n"/>
      <c r="B1154" s="18" t="n"/>
      <c r="C1154" s="18" t="n"/>
      <c r="D1154" s="18" t="n"/>
      <c r="E1154" s="19" t="n"/>
      <c r="F1154" s="14" t="n"/>
      <c r="G1154" s="20">
        <f>IF(COUNTA($A1154:$F1154)=0,"",IF($A1154="","Falta a data",IF(NOT(ISNUMBER($A1154)),"Data inválida: use 25/10/2026",IF($F1154="","Falta o valor",IF(NOT(ISNUMBER($F1154)),"Valor inválido: só números",IF($F1154&lt;0,"Valor negativo: lance sem sinal e escolha o tipo",IF($E1154="","Falta o tipo",IF($C1154="","Sem categoria",IF(ISNA(MATCH($C1154,'Configuração'!$B$12:$B$41,0)),"Categoria fora da lista",IF(INDEX('Configuração'!$C$12:$C$41,MATCH($C1154,'Configuração'!$B$12:$B$41,0))&lt;&gt;$E1154,"Tipo diferente do da categoria",IF(YEAR($A1154)&lt;&gt;AnoPlanilha,"Fora do ano da planilha","OK")))))))))))</f>
        <v/>
      </c>
      <c r="H1154" s="25">
        <f>IF(COUNTA($A1154:$F1154)=0,"",COUNTA($A1154:$F1154))</f>
        <v/>
      </c>
    </row>
    <row r="1155">
      <c r="A1155" s="24" t="n"/>
      <c r="B1155" s="18" t="n"/>
      <c r="C1155" s="18" t="n"/>
      <c r="D1155" s="18" t="n"/>
      <c r="E1155" s="19" t="n"/>
      <c r="F1155" s="14" t="n"/>
      <c r="G1155" s="20">
        <f>IF(COUNTA($A1155:$F1155)=0,"",IF($A1155="","Falta a data",IF(NOT(ISNUMBER($A1155)),"Data inválida: use 25/10/2026",IF($F1155="","Falta o valor",IF(NOT(ISNUMBER($F1155)),"Valor inválido: só números",IF($F1155&lt;0,"Valor negativo: lance sem sinal e escolha o tipo",IF($E1155="","Falta o tipo",IF($C1155="","Sem categoria",IF(ISNA(MATCH($C1155,'Configuração'!$B$12:$B$41,0)),"Categoria fora da lista",IF(INDEX('Configuração'!$C$12:$C$41,MATCH($C1155,'Configuração'!$B$12:$B$41,0))&lt;&gt;$E1155,"Tipo diferente do da categoria",IF(YEAR($A1155)&lt;&gt;AnoPlanilha,"Fora do ano da planilha","OK")))))))))))</f>
        <v/>
      </c>
      <c r="H1155" s="25">
        <f>IF(COUNTA($A1155:$F1155)=0,"",COUNTA($A1155:$F1155))</f>
        <v/>
      </c>
    </row>
    <row r="1156">
      <c r="A1156" s="24" t="n"/>
      <c r="B1156" s="18" t="n"/>
      <c r="C1156" s="18" t="n"/>
      <c r="D1156" s="18" t="n"/>
      <c r="E1156" s="19" t="n"/>
      <c r="F1156" s="14" t="n"/>
      <c r="G1156" s="20">
        <f>IF(COUNTA($A1156:$F1156)=0,"",IF($A1156="","Falta a data",IF(NOT(ISNUMBER($A1156)),"Data inválida: use 25/10/2026",IF($F1156="","Falta o valor",IF(NOT(ISNUMBER($F1156)),"Valor inválido: só números",IF($F1156&lt;0,"Valor negativo: lance sem sinal e escolha o tipo",IF($E1156="","Falta o tipo",IF($C1156="","Sem categoria",IF(ISNA(MATCH($C1156,'Configuração'!$B$12:$B$41,0)),"Categoria fora da lista",IF(INDEX('Configuração'!$C$12:$C$41,MATCH($C1156,'Configuração'!$B$12:$B$41,0))&lt;&gt;$E1156,"Tipo diferente do da categoria",IF(YEAR($A1156)&lt;&gt;AnoPlanilha,"Fora do ano da planilha","OK")))))))))))</f>
        <v/>
      </c>
      <c r="H1156" s="25">
        <f>IF(COUNTA($A1156:$F1156)=0,"",COUNTA($A1156:$F1156))</f>
        <v/>
      </c>
    </row>
    <row r="1157">
      <c r="A1157" s="24" t="n"/>
      <c r="B1157" s="18" t="n"/>
      <c r="C1157" s="18" t="n"/>
      <c r="D1157" s="18" t="n"/>
      <c r="E1157" s="19" t="n"/>
      <c r="F1157" s="14" t="n"/>
      <c r="G1157" s="20">
        <f>IF(COUNTA($A1157:$F1157)=0,"",IF($A1157="","Falta a data",IF(NOT(ISNUMBER($A1157)),"Data inválida: use 25/10/2026",IF($F1157="","Falta o valor",IF(NOT(ISNUMBER($F1157)),"Valor inválido: só números",IF($F1157&lt;0,"Valor negativo: lance sem sinal e escolha o tipo",IF($E1157="","Falta o tipo",IF($C1157="","Sem categoria",IF(ISNA(MATCH($C1157,'Configuração'!$B$12:$B$41,0)),"Categoria fora da lista",IF(INDEX('Configuração'!$C$12:$C$41,MATCH($C1157,'Configuração'!$B$12:$B$41,0))&lt;&gt;$E1157,"Tipo diferente do da categoria",IF(YEAR($A1157)&lt;&gt;AnoPlanilha,"Fora do ano da planilha","OK")))))))))))</f>
        <v/>
      </c>
      <c r="H1157" s="25">
        <f>IF(COUNTA($A1157:$F1157)=0,"",COUNTA($A1157:$F1157))</f>
        <v/>
      </c>
    </row>
    <row r="1158">
      <c r="A1158" s="24" t="n"/>
      <c r="B1158" s="18" t="n"/>
      <c r="C1158" s="18" t="n"/>
      <c r="D1158" s="18" t="n"/>
      <c r="E1158" s="19" t="n"/>
      <c r="F1158" s="14" t="n"/>
      <c r="G1158" s="20">
        <f>IF(COUNTA($A1158:$F1158)=0,"",IF($A1158="","Falta a data",IF(NOT(ISNUMBER($A1158)),"Data inválida: use 25/10/2026",IF($F1158="","Falta o valor",IF(NOT(ISNUMBER($F1158)),"Valor inválido: só números",IF($F1158&lt;0,"Valor negativo: lance sem sinal e escolha o tipo",IF($E1158="","Falta o tipo",IF($C1158="","Sem categoria",IF(ISNA(MATCH($C1158,'Configuração'!$B$12:$B$41,0)),"Categoria fora da lista",IF(INDEX('Configuração'!$C$12:$C$41,MATCH($C1158,'Configuração'!$B$12:$B$41,0))&lt;&gt;$E1158,"Tipo diferente do da categoria",IF(YEAR($A1158)&lt;&gt;AnoPlanilha,"Fora do ano da planilha","OK")))))))))))</f>
        <v/>
      </c>
      <c r="H1158" s="25">
        <f>IF(COUNTA($A1158:$F1158)=0,"",COUNTA($A1158:$F1158))</f>
        <v/>
      </c>
    </row>
    <row r="1159">
      <c r="A1159" s="24" t="n"/>
      <c r="B1159" s="18" t="n"/>
      <c r="C1159" s="18" t="n"/>
      <c r="D1159" s="18" t="n"/>
      <c r="E1159" s="19" t="n"/>
      <c r="F1159" s="14" t="n"/>
      <c r="G1159" s="20">
        <f>IF(COUNTA($A1159:$F1159)=0,"",IF($A1159="","Falta a data",IF(NOT(ISNUMBER($A1159)),"Data inválida: use 25/10/2026",IF($F1159="","Falta o valor",IF(NOT(ISNUMBER($F1159)),"Valor inválido: só números",IF($F1159&lt;0,"Valor negativo: lance sem sinal e escolha o tipo",IF($E1159="","Falta o tipo",IF($C1159="","Sem categoria",IF(ISNA(MATCH($C1159,'Configuração'!$B$12:$B$41,0)),"Categoria fora da lista",IF(INDEX('Configuração'!$C$12:$C$41,MATCH($C1159,'Configuração'!$B$12:$B$41,0))&lt;&gt;$E1159,"Tipo diferente do da categoria",IF(YEAR($A1159)&lt;&gt;AnoPlanilha,"Fora do ano da planilha","OK")))))))))))</f>
        <v/>
      </c>
      <c r="H1159" s="25">
        <f>IF(COUNTA($A1159:$F1159)=0,"",COUNTA($A1159:$F1159))</f>
        <v/>
      </c>
    </row>
    <row r="1160">
      <c r="A1160" s="24" t="n"/>
      <c r="B1160" s="18" t="n"/>
      <c r="C1160" s="18" t="n"/>
      <c r="D1160" s="18" t="n"/>
      <c r="E1160" s="19" t="n"/>
      <c r="F1160" s="14" t="n"/>
      <c r="G1160" s="20">
        <f>IF(COUNTA($A1160:$F1160)=0,"",IF($A1160="","Falta a data",IF(NOT(ISNUMBER($A1160)),"Data inválida: use 25/10/2026",IF($F1160="","Falta o valor",IF(NOT(ISNUMBER($F1160)),"Valor inválido: só números",IF($F1160&lt;0,"Valor negativo: lance sem sinal e escolha o tipo",IF($E1160="","Falta o tipo",IF($C1160="","Sem categoria",IF(ISNA(MATCH($C1160,'Configuração'!$B$12:$B$41,0)),"Categoria fora da lista",IF(INDEX('Configuração'!$C$12:$C$41,MATCH($C1160,'Configuração'!$B$12:$B$41,0))&lt;&gt;$E1160,"Tipo diferente do da categoria",IF(YEAR($A1160)&lt;&gt;AnoPlanilha,"Fora do ano da planilha","OK")))))))))))</f>
        <v/>
      </c>
      <c r="H1160" s="25">
        <f>IF(COUNTA($A1160:$F1160)=0,"",COUNTA($A1160:$F1160))</f>
        <v/>
      </c>
    </row>
    <row r="1161">
      <c r="A1161" s="24" t="n"/>
      <c r="B1161" s="18" t="n"/>
      <c r="C1161" s="18" t="n"/>
      <c r="D1161" s="18" t="n"/>
      <c r="E1161" s="19" t="n"/>
      <c r="F1161" s="14" t="n"/>
      <c r="G1161" s="20">
        <f>IF(COUNTA($A1161:$F1161)=0,"",IF($A1161="","Falta a data",IF(NOT(ISNUMBER($A1161)),"Data inválida: use 25/10/2026",IF($F1161="","Falta o valor",IF(NOT(ISNUMBER($F1161)),"Valor inválido: só números",IF($F1161&lt;0,"Valor negativo: lance sem sinal e escolha o tipo",IF($E1161="","Falta o tipo",IF($C1161="","Sem categoria",IF(ISNA(MATCH($C1161,'Configuração'!$B$12:$B$41,0)),"Categoria fora da lista",IF(INDEX('Configuração'!$C$12:$C$41,MATCH($C1161,'Configuração'!$B$12:$B$41,0))&lt;&gt;$E1161,"Tipo diferente do da categoria",IF(YEAR($A1161)&lt;&gt;AnoPlanilha,"Fora do ano da planilha","OK")))))))))))</f>
        <v/>
      </c>
      <c r="H1161" s="25">
        <f>IF(COUNTA($A1161:$F1161)=0,"",COUNTA($A1161:$F1161))</f>
        <v/>
      </c>
    </row>
    <row r="1162">
      <c r="A1162" s="24" t="n"/>
      <c r="B1162" s="18" t="n"/>
      <c r="C1162" s="18" t="n"/>
      <c r="D1162" s="18" t="n"/>
      <c r="E1162" s="19" t="n"/>
      <c r="F1162" s="14" t="n"/>
      <c r="G1162" s="20">
        <f>IF(COUNTA($A1162:$F1162)=0,"",IF($A1162="","Falta a data",IF(NOT(ISNUMBER($A1162)),"Data inválida: use 25/10/2026",IF($F1162="","Falta o valor",IF(NOT(ISNUMBER($F1162)),"Valor inválido: só números",IF($F1162&lt;0,"Valor negativo: lance sem sinal e escolha o tipo",IF($E1162="","Falta o tipo",IF($C1162="","Sem categoria",IF(ISNA(MATCH($C1162,'Configuração'!$B$12:$B$41,0)),"Categoria fora da lista",IF(INDEX('Configuração'!$C$12:$C$41,MATCH($C1162,'Configuração'!$B$12:$B$41,0))&lt;&gt;$E1162,"Tipo diferente do da categoria",IF(YEAR($A1162)&lt;&gt;AnoPlanilha,"Fora do ano da planilha","OK")))))))))))</f>
        <v/>
      </c>
      <c r="H1162" s="25">
        <f>IF(COUNTA($A1162:$F1162)=0,"",COUNTA($A1162:$F1162))</f>
        <v/>
      </c>
    </row>
    <row r="1163">
      <c r="A1163" s="24" t="n"/>
      <c r="B1163" s="18" t="n"/>
      <c r="C1163" s="18" t="n"/>
      <c r="D1163" s="18" t="n"/>
      <c r="E1163" s="19" t="n"/>
      <c r="F1163" s="14" t="n"/>
      <c r="G1163" s="20">
        <f>IF(COUNTA($A1163:$F1163)=0,"",IF($A1163="","Falta a data",IF(NOT(ISNUMBER($A1163)),"Data inválida: use 25/10/2026",IF($F1163="","Falta o valor",IF(NOT(ISNUMBER($F1163)),"Valor inválido: só números",IF($F1163&lt;0,"Valor negativo: lance sem sinal e escolha o tipo",IF($E1163="","Falta o tipo",IF($C1163="","Sem categoria",IF(ISNA(MATCH($C1163,'Configuração'!$B$12:$B$41,0)),"Categoria fora da lista",IF(INDEX('Configuração'!$C$12:$C$41,MATCH($C1163,'Configuração'!$B$12:$B$41,0))&lt;&gt;$E1163,"Tipo diferente do da categoria",IF(YEAR($A1163)&lt;&gt;AnoPlanilha,"Fora do ano da planilha","OK")))))))))))</f>
        <v/>
      </c>
      <c r="H1163" s="25">
        <f>IF(COUNTA($A1163:$F1163)=0,"",COUNTA($A1163:$F1163))</f>
        <v/>
      </c>
    </row>
    <row r="1164">
      <c r="A1164" s="24" t="n"/>
      <c r="B1164" s="18" t="n"/>
      <c r="C1164" s="18" t="n"/>
      <c r="D1164" s="18" t="n"/>
      <c r="E1164" s="19" t="n"/>
      <c r="F1164" s="14" t="n"/>
      <c r="G1164" s="20">
        <f>IF(COUNTA($A1164:$F1164)=0,"",IF($A1164="","Falta a data",IF(NOT(ISNUMBER($A1164)),"Data inválida: use 25/10/2026",IF($F1164="","Falta o valor",IF(NOT(ISNUMBER($F1164)),"Valor inválido: só números",IF($F1164&lt;0,"Valor negativo: lance sem sinal e escolha o tipo",IF($E1164="","Falta o tipo",IF($C1164="","Sem categoria",IF(ISNA(MATCH($C1164,'Configuração'!$B$12:$B$41,0)),"Categoria fora da lista",IF(INDEX('Configuração'!$C$12:$C$41,MATCH($C1164,'Configuração'!$B$12:$B$41,0))&lt;&gt;$E1164,"Tipo diferente do da categoria",IF(YEAR($A1164)&lt;&gt;AnoPlanilha,"Fora do ano da planilha","OK")))))))))))</f>
        <v/>
      </c>
      <c r="H1164" s="25">
        <f>IF(COUNTA($A1164:$F1164)=0,"",COUNTA($A1164:$F1164))</f>
        <v/>
      </c>
    </row>
    <row r="1165">
      <c r="A1165" s="24" t="n"/>
      <c r="B1165" s="18" t="n"/>
      <c r="C1165" s="18" t="n"/>
      <c r="D1165" s="18" t="n"/>
      <c r="E1165" s="19" t="n"/>
      <c r="F1165" s="14" t="n"/>
      <c r="G1165" s="20">
        <f>IF(COUNTA($A1165:$F1165)=0,"",IF($A1165="","Falta a data",IF(NOT(ISNUMBER($A1165)),"Data inválida: use 25/10/2026",IF($F1165="","Falta o valor",IF(NOT(ISNUMBER($F1165)),"Valor inválido: só números",IF($F1165&lt;0,"Valor negativo: lance sem sinal e escolha o tipo",IF($E1165="","Falta o tipo",IF($C1165="","Sem categoria",IF(ISNA(MATCH($C1165,'Configuração'!$B$12:$B$41,0)),"Categoria fora da lista",IF(INDEX('Configuração'!$C$12:$C$41,MATCH($C1165,'Configuração'!$B$12:$B$41,0))&lt;&gt;$E1165,"Tipo diferente do da categoria",IF(YEAR($A1165)&lt;&gt;AnoPlanilha,"Fora do ano da planilha","OK")))))))))))</f>
        <v/>
      </c>
      <c r="H1165" s="25">
        <f>IF(COUNTA($A1165:$F1165)=0,"",COUNTA($A1165:$F1165))</f>
        <v/>
      </c>
    </row>
    <row r="1166">
      <c r="A1166" s="24" t="n"/>
      <c r="B1166" s="18" t="n"/>
      <c r="C1166" s="18" t="n"/>
      <c r="D1166" s="18" t="n"/>
      <c r="E1166" s="19" t="n"/>
      <c r="F1166" s="14" t="n"/>
      <c r="G1166" s="20">
        <f>IF(COUNTA($A1166:$F1166)=0,"",IF($A1166="","Falta a data",IF(NOT(ISNUMBER($A1166)),"Data inválida: use 25/10/2026",IF($F1166="","Falta o valor",IF(NOT(ISNUMBER($F1166)),"Valor inválido: só números",IF($F1166&lt;0,"Valor negativo: lance sem sinal e escolha o tipo",IF($E1166="","Falta o tipo",IF($C1166="","Sem categoria",IF(ISNA(MATCH($C1166,'Configuração'!$B$12:$B$41,0)),"Categoria fora da lista",IF(INDEX('Configuração'!$C$12:$C$41,MATCH($C1166,'Configuração'!$B$12:$B$41,0))&lt;&gt;$E1166,"Tipo diferente do da categoria",IF(YEAR($A1166)&lt;&gt;AnoPlanilha,"Fora do ano da planilha","OK")))))))))))</f>
        <v/>
      </c>
      <c r="H1166" s="25">
        <f>IF(COUNTA($A1166:$F1166)=0,"",COUNTA($A1166:$F1166))</f>
        <v/>
      </c>
    </row>
    <row r="1167">
      <c r="A1167" s="24" t="n"/>
      <c r="B1167" s="18" t="n"/>
      <c r="C1167" s="18" t="n"/>
      <c r="D1167" s="18" t="n"/>
      <c r="E1167" s="19" t="n"/>
      <c r="F1167" s="14" t="n"/>
      <c r="G1167" s="20">
        <f>IF(COUNTA($A1167:$F1167)=0,"",IF($A1167="","Falta a data",IF(NOT(ISNUMBER($A1167)),"Data inválida: use 25/10/2026",IF($F1167="","Falta o valor",IF(NOT(ISNUMBER($F1167)),"Valor inválido: só números",IF($F1167&lt;0,"Valor negativo: lance sem sinal e escolha o tipo",IF($E1167="","Falta o tipo",IF($C1167="","Sem categoria",IF(ISNA(MATCH($C1167,'Configuração'!$B$12:$B$41,0)),"Categoria fora da lista",IF(INDEX('Configuração'!$C$12:$C$41,MATCH($C1167,'Configuração'!$B$12:$B$41,0))&lt;&gt;$E1167,"Tipo diferente do da categoria",IF(YEAR($A1167)&lt;&gt;AnoPlanilha,"Fora do ano da planilha","OK")))))))))))</f>
        <v/>
      </c>
      <c r="H1167" s="25">
        <f>IF(COUNTA($A1167:$F1167)=0,"",COUNTA($A1167:$F1167))</f>
        <v/>
      </c>
    </row>
    <row r="1168">
      <c r="A1168" s="24" t="n"/>
      <c r="B1168" s="18" t="n"/>
      <c r="C1168" s="18" t="n"/>
      <c r="D1168" s="18" t="n"/>
      <c r="E1168" s="19" t="n"/>
      <c r="F1168" s="14" t="n"/>
      <c r="G1168" s="20">
        <f>IF(COUNTA($A1168:$F1168)=0,"",IF($A1168="","Falta a data",IF(NOT(ISNUMBER($A1168)),"Data inválida: use 25/10/2026",IF($F1168="","Falta o valor",IF(NOT(ISNUMBER($F1168)),"Valor inválido: só números",IF($F1168&lt;0,"Valor negativo: lance sem sinal e escolha o tipo",IF($E1168="","Falta o tipo",IF($C1168="","Sem categoria",IF(ISNA(MATCH($C1168,'Configuração'!$B$12:$B$41,0)),"Categoria fora da lista",IF(INDEX('Configuração'!$C$12:$C$41,MATCH($C1168,'Configuração'!$B$12:$B$41,0))&lt;&gt;$E1168,"Tipo diferente do da categoria",IF(YEAR($A1168)&lt;&gt;AnoPlanilha,"Fora do ano da planilha","OK")))))))))))</f>
        <v/>
      </c>
      <c r="H1168" s="25">
        <f>IF(COUNTA($A1168:$F1168)=0,"",COUNTA($A1168:$F1168))</f>
        <v/>
      </c>
    </row>
    <row r="1169">
      <c r="A1169" s="24" t="n"/>
      <c r="B1169" s="18" t="n"/>
      <c r="C1169" s="18" t="n"/>
      <c r="D1169" s="18" t="n"/>
      <c r="E1169" s="19" t="n"/>
      <c r="F1169" s="14" t="n"/>
      <c r="G1169" s="20">
        <f>IF(COUNTA($A1169:$F1169)=0,"",IF($A1169="","Falta a data",IF(NOT(ISNUMBER($A1169)),"Data inválida: use 25/10/2026",IF($F1169="","Falta o valor",IF(NOT(ISNUMBER($F1169)),"Valor inválido: só números",IF($F1169&lt;0,"Valor negativo: lance sem sinal e escolha o tipo",IF($E1169="","Falta o tipo",IF($C1169="","Sem categoria",IF(ISNA(MATCH($C1169,'Configuração'!$B$12:$B$41,0)),"Categoria fora da lista",IF(INDEX('Configuração'!$C$12:$C$41,MATCH($C1169,'Configuração'!$B$12:$B$41,0))&lt;&gt;$E1169,"Tipo diferente do da categoria",IF(YEAR($A1169)&lt;&gt;AnoPlanilha,"Fora do ano da planilha","OK")))))))))))</f>
        <v/>
      </c>
      <c r="H1169" s="25">
        <f>IF(COUNTA($A1169:$F1169)=0,"",COUNTA($A1169:$F1169))</f>
        <v/>
      </c>
    </row>
    <row r="1170">
      <c r="A1170" s="24" t="n"/>
      <c r="B1170" s="18" t="n"/>
      <c r="C1170" s="18" t="n"/>
      <c r="D1170" s="18" t="n"/>
      <c r="E1170" s="19" t="n"/>
      <c r="F1170" s="14" t="n"/>
      <c r="G1170" s="20">
        <f>IF(COUNTA($A1170:$F1170)=0,"",IF($A1170="","Falta a data",IF(NOT(ISNUMBER($A1170)),"Data inválida: use 25/10/2026",IF($F1170="","Falta o valor",IF(NOT(ISNUMBER($F1170)),"Valor inválido: só números",IF($F1170&lt;0,"Valor negativo: lance sem sinal e escolha o tipo",IF($E1170="","Falta o tipo",IF($C1170="","Sem categoria",IF(ISNA(MATCH($C1170,'Configuração'!$B$12:$B$41,0)),"Categoria fora da lista",IF(INDEX('Configuração'!$C$12:$C$41,MATCH($C1170,'Configuração'!$B$12:$B$41,0))&lt;&gt;$E1170,"Tipo diferente do da categoria",IF(YEAR($A1170)&lt;&gt;AnoPlanilha,"Fora do ano da planilha","OK")))))))))))</f>
        <v/>
      </c>
      <c r="H1170" s="25">
        <f>IF(COUNTA($A1170:$F1170)=0,"",COUNTA($A1170:$F1170))</f>
        <v/>
      </c>
    </row>
    <row r="1171">
      <c r="A1171" s="24" t="n"/>
      <c r="B1171" s="18" t="n"/>
      <c r="C1171" s="18" t="n"/>
      <c r="D1171" s="18" t="n"/>
      <c r="E1171" s="19" t="n"/>
      <c r="F1171" s="14" t="n"/>
      <c r="G1171" s="20">
        <f>IF(COUNTA($A1171:$F1171)=0,"",IF($A1171="","Falta a data",IF(NOT(ISNUMBER($A1171)),"Data inválida: use 25/10/2026",IF($F1171="","Falta o valor",IF(NOT(ISNUMBER($F1171)),"Valor inválido: só números",IF($F1171&lt;0,"Valor negativo: lance sem sinal e escolha o tipo",IF($E1171="","Falta o tipo",IF($C1171="","Sem categoria",IF(ISNA(MATCH($C1171,'Configuração'!$B$12:$B$41,0)),"Categoria fora da lista",IF(INDEX('Configuração'!$C$12:$C$41,MATCH($C1171,'Configuração'!$B$12:$B$41,0))&lt;&gt;$E1171,"Tipo diferente do da categoria",IF(YEAR($A1171)&lt;&gt;AnoPlanilha,"Fora do ano da planilha","OK")))))))))))</f>
        <v/>
      </c>
      <c r="H1171" s="25">
        <f>IF(COUNTA($A1171:$F1171)=0,"",COUNTA($A1171:$F1171))</f>
        <v/>
      </c>
    </row>
    <row r="1172">
      <c r="A1172" s="24" t="n"/>
      <c r="B1172" s="18" t="n"/>
      <c r="C1172" s="18" t="n"/>
      <c r="D1172" s="18" t="n"/>
      <c r="E1172" s="19" t="n"/>
      <c r="F1172" s="14" t="n"/>
      <c r="G1172" s="20">
        <f>IF(COUNTA($A1172:$F1172)=0,"",IF($A1172="","Falta a data",IF(NOT(ISNUMBER($A1172)),"Data inválida: use 25/10/2026",IF($F1172="","Falta o valor",IF(NOT(ISNUMBER($F1172)),"Valor inválido: só números",IF($F1172&lt;0,"Valor negativo: lance sem sinal e escolha o tipo",IF($E1172="","Falta o tipo",IF($C1172="","Sem categoria",IF(ISNA(MATCH($C1172,'Configuração'!$B$12:$B$41,0)),"Categoria fora da lista",IF(INDEX('Configuração'!$C$12:$C$41,MATCH($C1172,'Configuração'!$B$12:$B$41,0))&lt;&gt;$E1172,"Tipo diferente do da categoria",IF(YEAR($A1172)&lt;&gt;AnoPlanilha,"Fora do ano da planilha","OK")))))))))))</f>
        <v/>
      </c>
      <c r="H1172" s="25">
        <f>IF(COUNTA($A1172:$F1172)=0,"",COUNTA($A1172:$F1172))</f>
        <v/>
      </c>
    </row>
    <row r="1173">
      <c r="A1173" s="24" t="n"/>
      <c r="B1173" s="18" t="n"/>
      <c r="C1173" s="18" t="n"/>
      <c r="D1173" s="18" t="n"/>
      <c r="E1173" s="19" t="n"/>
      <c r="F1173" s="14" t="n"/>
      <c r="G1173" s="20">
        <f>IF(COUNTA($A1173:$F1173)=0,"",IF($A1173="","Falta a data",IF(NOT(ISNUMBER($A1173)),"Data inválida: use 25/10/2026",IF($F1173="","Falta o valor",IF(NOT(ISNUMBER($F1173)),"Valor inválido: só números",IF($F1173&lt;0,"Valor negativo: lance sem sinal e escolha o tipo",IF($E1173="","Falta o tipo",IF($C1173="","Sem categoria",IF(ISNA(MATCH($C1173,'Configuração'!$B$12:$B$41,0)),"Categoria fora da lista",IF(INDEX('Configuração'!$C$12:$C$41,MATCH($C1173,'Configuração'!$B$12:$B$41,0))&lt;&gt;$E1173,"Tipo diferente do da categoria",IF(YEAR($A1173)&lt;&gt;AnoPlanilha,"Fora do ano da planilha","OK")))))))))))</f>
        <v/>
      </c>
      <c r="H1173" s="25">
        <f>IF(COUNTA($A1173:$F1173)=0,"",COUNTA($A1173:$F1173))</f>
        <v/>
      </c>
    </row>
    <row r="1174">
      <c r="A1174" s="24" t="n"/>
      <c r="B1174" s="18" t="n"/>
      <c r="C1174" s="18" t="n"/>
      <c r="D1174" s="18" t="n"/>
      <c r="E1174" s="19" t="n"/>
      <c r="F1174" s="14" t="n"/>
      <c r="G1174" s="20">
        <f>IF(COUNTA($A1174:$F1174)=0,"",IF($A1174="","Falta a data",IF(NOT(ISNUMBER($A1174)),"Data inválida: use 25/10/2026",IF($F1174="","Falta o valor",IF(NOT(ISNUMBER($F1174)),"Valor inválido: só números",IF($F1174&lt;0,"Valor negativo: lance sem sinal e escolha o tipo",IF($E1174="","Falta o tipo",IF($C1174="","Sem categoria",IF(ISNA(MATCH($C1174,'Configuração'!$B$12:$B$41,0)),"Categoria fora da lista",IF(INDEX('Configuração'!$C$12:$C$41,MATCH($C1174,'Configuração'!$B$12:$B$41,0))&lt;&gt;$E1174,"Tipo diferente do da categoria",IF(YEAR($A1174)&lt;&gt;AnoPlanilha,"Fora do ano da planilha","OK")))))))))))</f>
        <v/>
      </c>
      <c r="H1174" s="25">
        <f>IF(COUNTA($A1174:$F1174)=0,"",COUNTA($A1174:$F1174))</f>
        <v/>
      </c>
    </row>
    <row r="1175">
      <c r="A1175" s="24" t="n"/>
      <c r="B1175" s="18" t="n"/>
      <c r="C1175" s="18" t="n"/>
      <c r="D1175" s="18" t="n"/>
      <c r="E1175" s="19" t="n"/>
      <c r="F1175" s="14" t="n"/>
      <c r="G1175" s="20">
        <f>IF(COUNTA($A1175:$F1175)=0,"",IF($A1175="","Falta a data",IF(NOT(ISNUMBER($A1175)),"Data inválida: use 25/10/2026",IF($F1175="","Falta o valor",IF(NOT(ISNUMBER($F1175)),"Valor inválido: só números",IF($F1175&lt;0,"Valor negativo: lance sem sinal e escolha o tipo",IF($E1175="","Falta o tipo",IF($C1175="","Sem categoria",IF(ISNA(MATCH($C1175,'Configuração'!$B$12:$B$41,0)),"Categoria fora da lista",IF(INDEX('Configuração'!$C$12:$C$41,MATCH($C1175,'Configuração'!$B$12:$B$41,0))&lt;&gt;$E1175,"Tipo diferente do da categoria",IF(YEAR($A1175)&lt;&gt;AnoPlanilha,"Fora do ano da planilha","OK")))))))))))</f>
        <v/>
      </c>
      <c r="H1175" s="25">
        <f>IF(COUNTA($A1175:$F1175)=0,"",COUNTA($A1175:$F1175))</f>
        <v/>
      </c>
    </row>
    <row r="1176">
      <c r="A1176" s="24" t="n"/>
      <c r="B1176" s="18" t="n"/>
      <c r="C1176" s="18" t="n"/>
      <c r="D1176" s="18" t="n"/>
      <c r="E1176" s="19" t="n"/>
      <c r="F1176" s="14" t="n"/>
      <c r="G1176" s="20">
        <f>IF(COUNTA($A1176:$F1176)=0,"",IF($A1176="","Falta a data",IF(NOT(ISNUMBER($A1176)),"Data inválida: use 25/10/2026",IF($F1176="","Falta o valor",IF(NOT(ISNUMBER($F1176)),"Valor inválido: só números",IF($F1176&lt;0,"Valor negativo: lance sem sinal e escolha o tipo",IF($E1176="","Falta o tipo",IF($C1176="","Sem categoria",IF(ISNA(MATCH($C1176,'Configuração'!$B$12:$B$41,0)),"Categoria fora da lista",IF(INDEX('Configuração'!$C$12:$C$41,MATCH($C1176,'Configuração'!$B$12:$B$41,0))&lt;&gt;$E1176,"Tipo diferente do da categoria",IF(YEAR($A1176)&lt;&gt;AnoPlanilha,"Fora do ano da planilha","OK")))))))))))</f>
        <v/>
      </c>
      <c r="H1176" s="25">
        <f>IF(COUNTA($A1176:$F1176)=0,"",COUNTA($A1176:$F1176))</f>
        <v/>
      </c>
    </row>
    <row r="1177">
      <c r="A1177" s="24" t="n"/>
      <c r="B1177" s="18" t="n"/>
      <c r="C1177" s="18" t="n"/>
      <c r="D1177" s="18" t="n"/>
      <c r="E1177" s="19" t="n"/>
      <c r="F1177" s="14" t="n"/>
      <c r="G1177" s="20">
        <f>IF(COUNTA($A1177:$F1177)=0,"",IF($A1177="","Falta a data",IF(NOT(ISNUMBER($A1177)),"Data inválida: use 25/10/2026",IF($F1177="","Falta o valor",IF(NOT(ISNUMBER($F1177)),"Valor inválido: só números",IF($F1177&lt;0,"Valor negativo: lance sem sinal e escolha o tipo",IF($E1177="","Falta o tipo",IF($C1177="","Sem categoria",IF(ISNA(MATCH($C1177,'Configuração'!$B$12:$B$41,0)),"Categoria fora da lista",IF(INDEX('Configuração'!$C$12:$C$41,MATCH($C1177,'Configuração'!$B$12:$B$41,0))&lt;&gt;$E1177,"Tipo diferente do da categoria",IF(YEAR($A1177)&lt;&gt;AnoPlanilha,"Fora do ano da planilha","OK")))))))))))</f>
        <v/>
      </c>
      <c r="H1177" s="25">
        <f>IF(COUNTA($A1177:$F1177)=0,"",COUNTA($A1177:$F1177))</f>
        <v/>
      </c>
    </row>
    <row r="1178">
      <c r="A1178" s="24" t="n"/>
      <c r="B1178" s="18" t="n"/>
      <c r="C1178" s="18" t="n"/>
      <c r="D1178" s="18" t="n"/>
      <c r="E1178" s="19" t="n"/>
      <c r="F1178" s="14" t="n"/>
      <c r="G1178" s="20">
        <f>IF(COUNTA($A1178:$F1178)=0,"",IF($A1178="","Falta a data",IF(NOT(ISNUMBER($A1178)),"Data inválida: use 25/10/2026",IF($F1178="","Falta o valor",IF(NOT(ISNUMBER($F1178)),"Valor inválido: só números",IF($F1178&lt;0,"Valor negativo: lance sem sinal e escolha o tipo",IF($E1178="","Falta o tipo",IF($C1178="","Sem categoria",IF(ISNA(MATCH($C1178,'Configuração'!$B$12:$B$41,0)),"Categoria fora da lista",IF(INDEX('Configuração'!$C$12:$C$41,MATCH($C1178,'Configuração'!$B$12:$B$41,0))&lt;&gt;$E1178,"Tipo diferente do da categoria",IF(YEAR($A1178)&lt;&gt;AnoPlanilha,"Fora do ano da planilha","OK")))))))))))</f>
        <v/>
      </c>
      <c r="H1178" s="25">
        <f>IF(COUNTA($A1178:$F1178)=0,"",COUNTA($A1178:$F1178))</f>
        <v/>
      </c>
    </row>
    <row r="1179">
      <c r="A1179" s="24" t="n"/>
      <c r="B1179" s="18" t="n"/>
      <c r="C1179" s="18" t="n"/>
      <c r="D1179" s="18" t="n"/>
      <c r="E1179" s="19" t="n"/>
      <c r="F1179" s="14" t="n"/>
      <c r="G1179" s="20">
        <f>IF(COUNTA($A1179:$F1179)=0,"",IF($A1179="","Falta a data",IF(NOT(ISNUMBER($A1179)),"Data inválida: use 25/10/2026",IF($F1179="","Falta o valor",IF(NOT(ISNUMBER($F1179)),"Valor inválido: só números",IF($F1179&lt;0,"Valor negativo: lance sem sinal e escolha o tipo",IF($E1179="","Falta o tipo",IF($C1179="","Sem categoria",IF(ISNA(MATCH($C1179,'Configuração'!$B$12:$B$41,0)),"Categoria fora da lista",IF(INDEX('Configuração'!$C$12:$C$41,MATCH($C1179,'Configuração'!$B$12:$B$41,0))&lt;&gt;$E1179,"Tipo diferente do da categoria",IF(YEAR($A1179)&lt;&gt;AnoPlanilha,"Fora do ano da planilha","OK")))))))))))</f>
        <v/>
      </c>
      <c r="H1179" s="25">
        <f>IF(COUNTA($A1179:$F1179)=0,"",COUNTA($A1179:$F1179))</f>
        <v/>
      </c>
    </row>
    <row r="1180">
      <c r="A1180" s="24" t="n"/>
      <c r="B1180" s="18" t="n"/>
      <c r="C1180" s="18" t="n"/>
      <c r="D1180" s="18" t="n"/>
      <c r="E1180" s="19" t="n"/>
      <c r="F1180" s="14" t="n"/>
      <c r="G1180" s="20">
        <f>IF(COUNTA($A1180:$F1180)=0,"",IF($A1180="","Falta a data",IF(NOT(ISNUMBER($A1180)),"Data inválida: use 25/10/2026",IF($F1180="","Falta o valor",IF(NOT(ISNUMBER($F1180)),"Valor inválido: só números",IF($F1180&lt;0,"Valor negativo: lance sem sinal e escolha o tipo",IF($E1180="","Falta o tipo",IF($C1180="","Sem categoria",IF(ISNA(MATCH($C1180,'Configuração'!$B$12:$B$41,0)),"Categoria fora da lista",IF(INDEX('Configuração'!$C$12:$C$41,MATCH($C1180,'Configuração'!$B$12:$B$41,0))&lt;&gt;$E1180,"Tipo diferente do da categoria",IF(YEAR($A1180)&lt;&gt;AnoPlanilha,"Fora do ano da planilha","OK")))))))))))</f>
        <v/>
      </c>
      <c r="H1180" s="25">
        <f>IF(COUNTA($A1180:$F1180)=0,"",COUNTA($A1180:$F1180))</f>
        <v/>
      </c>
    </row>
    <row r="1181">
      <c r="A1181" s="24" t="n"/>
      <c r="B1181" s="18" t="n"/>
      <c r="C1181" s="18" t="n"/>
      <c r="D1181" s="18" t="n"/>
      <c r="E1181" s="19" t="n"/>
      <c r="F1181" s="14" t="n"/>
      <c r="G1181" s="20">
        <f>IF(COUNTA($A1181:$F1181)=0,"",IF($A1181="","Falta a data",IF(NOT(ISNUMBER($A1181)),"Data inválida: use 25/10/2026",IF($F1181="","Falta o valor",IF(NOT(ISNUMBER($F1181)),"Valor inválido: só números",IF($F1181&lt;0,"Valor negativo: lance sem sinal e escolha o tipo",IF($E1181="","Falta o tipo",IF($C1181="","Sem categoria",IF(ISNA(MATCH($C1181,'Configuração'!$B$12:$B$41,0)),"Categoria fora da lista",IF(INDEX('Configuração'!$C$12:$C$41,MATCH($C1181,'Configuração'!$B$12:$B$41,0))&lt;&gt;$E1181,"Tipo diferente do da categoria",IF(YEAR($A1181)&lt;&gt;AnoPlanilha,"Fora do ano da planilha","OK")))))))))))</f>
        <v/>
      </c>
      <c r="H1181" s="25">
        <f>IF(COUNTA($A1181:$F1181)=0,"",COUNTA($A1181:$F1181))</f>
        <v/>
      </c>
    </row>
    <row r="1182">
      <c r="A1182" s="24" t="n"/>
      <c r="B1182" s="18" t="n"/>
      <c r="C1182" s="18" t="n"/>
      <c r="D1182" s="18" t="n"/>
      <c r="E1182" s="19" t="n"/>
      <c r="F1182" s="14" t="n"/>
      <c r="G1182" s="20">
        <f>IF(COUNTA($A1182:$F1182)=0,"",IF($A1182="","Falta a data",IF(NOT(ISNUMBER($A1182)),"Data inválida: use 25/10/2026",IF($F1182="","Falta o valor",IF(NOT(ISNUMBER($F1182)),"Valor inválido: só números",IF($F1182&lt;0,"Valor negativo: lance sem sinal e escolha o tipo",IF($E1182="","Falta o tipo",IF($C1182="","Sem categoria",IF(ISNA(MATCH($C1182,'Configuração'!$B$12:$B$41,0)),"Categoria fora da lista",IF(INDEX('Configuração'!$C$12:$C$41,MATCH($C1182,'Configuração'!$B$12:$B$41,0))&lt;&gt;$E1182,"Tipo diferente do da categoria",IF(YEAR($A1182)&lt;&gt;AnoPlanilha,"Fora do ano da planilha","OK")))))))))))</f>
        <v/>
      </c>
      <c r="H1182" s="25">
        <f>IF(COUNTA($A1182:$F1182)=0,"",COUNTA($A1182:$F1182))</f>
        <v/>
      </c>
    </row>
    <row r="1183">
      <c r="A1183" s="24" t="n"/>
      <c r="B1183" s="18" t="n"/>
      <c r="C1183" s="18" t="n"/>
      <c r="D1183" s="18" t="n"/>
      <c r="E1183" s="19" t="n"/>
      <c r="F1183" s="14" t="n"/>
      <c r="G1183" s="20">
        <f>IF(COUNTA($A1183:$F1183)=0,"",IF($A1183="","Falta a data",IF(NOT(ISNUMBER($A1183)),"Data inválida: use 25/10/2026",IF($F1183="","Falta o valor",IF(NOT(ISNUMBER($F1183)),"Valor inválido: só números",IF($F1183&lt;0,"Valor negativo: lance sem sinal e escolha o tipo",IF($E1183="","Falta o tipo",IF($C1183="","Sem categoria",IF(ISNA(MATCH($C1183,'Configuração'!$B$12:$B$41,0)),"Categoria fora da lista",IF(INDEX('Configuração'!$C$12:$C$41,MATCH($C1183,'Configuração'!$B$12:$B$41,0))&lt;&gt;$E1183,"Tipo diferente do da categoria",IF(YEAR($A1183)&lt;&gt;AnoPlanilha,"Fora do ano da planilha","OK")))))))))))</f>
        <v/>
      </c>
      <c r="H1183" s="25">
        <f>IF(COUNTA($A1183:$F1183)=0,"",COUNTA($A1183:$F1183))</f>
        <v/>
      </c>
    </row>
    <row r="1184">
      <c r="A1184" s="24" t="n"/>
      <c r="B1184" s="18" t="n"/>
      <c r="C1184" s="18" t="n"/>
      <c r="D1184" s="18" t="n"/>
      <c r="E1184" s="19" t="n"/>
      <c r="F1184" s="14" t="n"/>
      <c r="G1184" s="20">
        <f>IF(COUNTA($A1184:$F1184)=0,"",IF($A1184="","Falta a data",IF(NOT(ISNUMBER($A1184)),"Data inválida: use 25/10/2026",IF($F1184="","Falta o valor",IF(NOT(ISNUMBER($F1184)),"Valor inválido: só números",IF($F1184&lt;0,"Valor negativo: lance sem sinal e escolha o tipo",IF($E1184="","Falta o tipo",IF($C1184="","Sem categoria",IF(ISNA(MATCH($C1184,'Configuração'!$B$12:$B$41,0)),"Categoria fora da lista",IF(INDEX('Configuração'!$C$12:$C$41,MATCH($C1184,'Configuração'!$B$12:$B$41,0))&lt;&gt;$E1184,"Tipo diferente do da categoria",IF(YEAR($A1184)&lt;&gt;AnoPlanilha,"Fora do ano da planilha","OK")))))))))))</f>
        <v/>
      </c>
      <c r="H1184" s="25">
        <f>IF(COUNTA($A1184:$F1184)=0,"",COUNTA($A1184:$F1184))</f>
        <v/>
      </c>
    </row>
    <row r="1185">
      <c r="A1185" s="24" t="n"/>
      <c r="B1185" s="18" t="n"/>
      <c r="C1185" s="18" t="n"/>
      <c r="D1185" s="18" t="n"/>
      <c r="E1185" s="19" t="n"/>
      <c r="F1185" s="14" t="n"/>
      <c r="G1185" s="20">
        <f>IF(COUNTA($A1185:$F1185)=0,"",IF($A1185="","Falta a data",IF(NOT(ISNUMBER($A1185)),"Data inválida: use 25/10/2026",IF($F1185="","Falta o valor",IF(NOT(ISNUMBER($F1185)),"Valor inválido: só números",IF($F1185&lt;0,"Valor negativo: lance sem sinal e escolha o tipo",IF($E1185="","Falta o tipo",IF($C1185="","Sem categoria",IF(ISNA(MATCH($C1185,'Configuração'!$B$12:$B$41,0)),"Categoria fora da lista",IF(INDEX('Configuração'!$C$12:$C$41,MATCH($C1185,'Configuração'!$B$12:$B$41,0))&lt;&gt;$E1185,"Tipo diferente do da categoria",IF(YEAR($A1185)&lt;&gt;AnoPlanilha,"Fora do ano da planilha","OK")))))))))))</f>
        <v/>
      </c>
      <c r="H1185" s="25">
        <f>IF(COUNTA($A1185:$F1185)=0,"",COUNTA($A1185:$F1185))</f>
        <v/>
      </c>
    </row>
    <row r="1186">
      <c r="A1186" s="24" t="n"/>
      <c r="B1186" s="18" t="n"/>
      <c r="C1186" s="18" t="n"/>
      <c r="D1186" s="18" t="n"/>
      <c r="E1186" s="19" t="n"/>
      <c r="F1186" s="14" t="n"/>
      <c r="G1186" s="20">
        <f>IF(COUNTA($A1186:$F1186)=0,"",IF($A1186="","Falta a data",IF(NOT(ISNUMBER($A1186)),"Data inválida: use 25/10/2026",IF($F1186="","Falta o valor",IF(NOT(ISNUMBER($F1186)),"Valor inválido: só números",IF($F1186&lt;0,"Valor negativo: lance sem sinal e escolha o tipo",IF($E1186="","Falta o tipo",IF($C1186="","Sem categoria",IF(ISNA(MATCH($C1186,'Configuração'!$B$12:$B$41,0)),"Categoria fora da lista",IF(INDEX('Configuração'!$C$12:$C$41,MATCH($C1186,'Configuração'!$B$12:$B$41,0))&lt;&gt;$E1186,"Tipo diferente do da categoria",IF(YEAR($A1186)&lt;&gt;AnoPlanilha,"Fora do ano da planilha","OK")))))))))))</f>
        <v/>
      </c>
      <c r="H1186" s="25">
        <f>IF(COUNTA($A1186:$F1186)=0,"",COUNTA($A1186:$F1186))</f>
        <v/>
      </c>
    </row>
    <row r="1187">
      <c r="A1187" s="24" t="n"/>
      <c r="B1187" s="18" t="n"/>
      <c r="C1187" s="18" t="n"/>
      <c r="D1187" s="18" t="n"/>
      <c r="E1187" s="19" t="n"/>
      <c r="F1187" s="14" t="n"/>
      <c r="G1187" s="20">
        <f>IF(COUNTA($A1187:$F1187)=0,"",IF($A1187="","Falta a data",IF(NOT(ISNUMBER($A1187)),"Data inválida: use 25/10/2026",IF($F1187="","Falta o valor",IF(NOT(ISNUMBER($F1187)),"Valor inválido: só números",IF($F1187&lt;0,"Valor negativo: lance sem sinal e escolha o tipo",IF($E1187="","Falta o tipo",IF($C1187="","Sem categoria",IF(ISNA(MATCH($C1187,'Configuração'!$B$12:$B$41,0)),"Categoria fora da lista",IF(INDEX('Configuração'!$C$12:$C$41,MATCH($C1187,'Configuração'!$B$12:$B$41,0))&lt;&gt;$E1187,"Tipo diferente do da categoria",IF(YEAR($A1187)&lt;&gt;AnoPlanilha,"Fora do ano da planilha","OK")))))))))))</f>
        <v/>
      </c>
      <c r="H1187" s="25">
        <f>IF(COUNTA($A1187:$F1187)=0,"",COUNTA($A1187:$F1187))</f>
        <v/>
      </c>
    </row>
    <row r="1188">
      <c r="A1188" s="24" t="n"/>
      <c r="B1188" s="18" t="n"/>
      <c r="C1188" s="18" t="n"/>
      <c r="D1188" s="18" t="n"/>
      <c r="E1188" s="19" t="n"/>
      <c r="F1188" s="14" t="n"/>
      <c r="G1188" s="20">
        <f>IF(COUNTA($A1188:$F1188)=0,"",IF($A1188="","Falta a data",IF(NOT(ISNUMBER($A1188)),"Data inválida: use 25/10/2026",IF($F1188="","Falta o valor",IF(NOT(ISNUMBER($F1188)),"Valor inválido: só números",IF($F1188&lt;0,"Valor negativo: lance sem sinal e escolha o tipo",IF($E1188="","Falta o tipo",IF($C1188="","Sem categoria",IF(ISNA(MATCH($C1188,'Configuração'!$B$12:$B$41,0)),"Categoria fora da lista",IF(INDEX('Configuração'!$C$12:$C$41,MATCH($C1188,'Configuração'!$B$12:$B$41,0))&lt;&gt;$E1188,"Tipo diferente do da categoria",IF(YEAR($A1188)&lt;&gt;AnoPlanilha,"Fora do ano da planilha","OK")))))))))))</f>
        <v/>
      </c>
      <c r="H1188" s="25">
        <f>IF(COUNTA($A1188:$F1188)=0,"",COUNTA($A1188:$F1188))</f>
        <v/>
      </c>
    </row>
    <row r="1189">
      <c r="A1189" s="24" t="n"/>
      <c r="B1189" s="18" t="n"/>
      <c r="C1189" s="18" t="n"/>
      <c r="D1189" s="18" t="n"/>
      <c r="E1189" s="19" t="n"/>
      <c r="F1189" s="14" t="n"/>
      <c r="G1189" s="20">
        <f>IF(COUNTA($A1189:$F1189)=0,"",IF($A1189="","Falta a data",IF(NOT(ISNUMBER($A1189)),"Data inválida: use 25/10/2026",IF($F1189="","Falta o valor",IF(NOT(ISNUMBER($F1189)),"Valor inválido: só números",IF($F1189&lt;0,"Valor negativo: lance sem sinal e escolha o tipo",IF($E1189="","Falta o tipo",IF($C1189="","Sem categoria",IF(ISNA(MATCH($C1189,'Configuração'!$B$12:$B$41,0)),"Categoria fora da lista",IF(INDEX('Configuração'!$C$12:$C$41,MATCH($C1189,'Configuração'!$B$12:$B$41,0))&lt;&gt;$E1189,"Tipo diferente do da categoria",IF(YEAR($A1189)&lt;&gt;AnoPlanilha,"Fora do ano da planilha","OK")))))))))))</f>
        <v/>
      </c>
      <c r="H1189" s="25">
        <f>IF(COUNTA($A1189:$F1189)=0,"",COUNTA($A1189:$F1189))</f>
        <v/>
      </c>
    </row>
    <row r="1190">
      <c r="A1190" s="24" t="n"/>
      <c r="B1190" s="18" t="n"/>
      <c r="C1190" s="18" t="n"/>
      <c r="D1190" s="18" t="n"/>
      <c r="E1190" s="19" t="n"/>
      <c r="F1190" s="14" t="n"/>
      <c r="G1190" s="20">
        <f>IF(COUNTA($A1190:$F1190)=0,"",IF($A1190="","Falta a data",IF(NOT(ISNUMBER($A1190)),"Data inválida: use 25/10/2026",IF($F1190="","Falta o valor",IF(NOT(ISNUMBER($F1190)),"Valor inválido: só números",IF($F1190&lt;0,"Valor negativo: lance sem sinal e escolha o tipo",IF($E1190="","Falta o tipo",IF($C1190="","Sem categoria",IF(ISNA(MATCH($C1190,'Configuração'!$B$12:$B$41,0)),"Categoria fora da lista",IF(INDEX('Configuração'!$C$12:$C$41,MATCH($C1190,'Configuração'!$B$12:$B$41,0))&lt;&gt;$E1190,"Tipo diferente do da categoria",IF(YEAR($A1190)&lt;&gt;AnoPlanilha,"Fora do ano da planilha","OK")))))))))))</f>
        <v/>
      </c>
      <c r="H1190" s="25">
        <f>IF(COUNTA($A1190:$F1190)=0,"",COUNTA($A1190:$F1190))</f>
        <v/>
      </c>
    </row>
    <row r="1191">
      <c r="A1191" s="24" t="n"/>
      <c r="B1191" s="18" t="n"/>
      <c r="C1191" s="18" t="n"/>
      <c r="D1191" s="18" t="n"/>
      <c r="E1191" s="19" t="n"/>
      <c r="F1191" s="14" t="n"/>
      <c r="G1191" s="20">
        <f>IF(COUNTA($A1191:$F1191)=0,"",IF($A1191="","Falta a data",IF(NOT(ISNUMBER($A1191)),"Data inválida: use 25/10/2026",IF($F1191="","Falta o valor",IF(NOT(ISNUMBER($F1191)),"Valor inválido: só números",IF($F1191&lt;0,"Valor negativo: lance sem sinal e escolha o tipo",IF($E1191="","Falta o tipo",IF($C1191="","Sem categoria",IF(ISNA(MATCH($C1191,'Configuração'!$B$12:$B$41,0)),"Categoria fora da lista",IF(INDEX('Configuração'!$C$12:$C$41,MATCH($C1191,'Configuração'!$B$12:$B$41,0))&lt;&gt;$E1191,"Tipo diferente do da categoria",IF(YEAR($A1191)&lt;&gt;AnoPlanilha,"Fora do ano da planilha","OK")))))))))))</f>
        <v/>
      </c>
      <c r="H1191" s="25">
        <f>IF(COUNTA($A1191:$F1191)=0,"",COUNTA($A1191:$F1191))</f>
        <v/>
      </c>
    </row>
    <row r="1192">
      <c r="A1192" s="24" t="n"/>
      <c r="B1192" s="18" t="n"/>
      <c r="C1192" s="18" t="n"/>
      <c r="D1192" s="18" t="n"/>
      <c r="E1192" s="19" t="n"/>
      <c r="F1192" s="14" t="n"/>
      <c r="G1192" s="20">
        <f>IF(COUNTA($A1192:$F1192)=0,"",IF($A1192="","Falta a data",IF(NOT(ISNUMBER($A1192)),"Data inválida: use 25/10/2026",IF($F1192="","Falta o valor",IF(NOT(ISNUMBER($F1192)),"Valor inválido: só números",IF($F1192&lt;0,"Valor negativo: lance sem sinal e escolha o tipo",IF($E1192="","Falta o tipo",IF($C1192="","Sem categoria",IF(ISNA(MATCH($C1192,'Configuração'!$B$12:$B$41,0)),"Categoria fora da lista",IF(INDEX('Configuração'!$C$12:$C$41,MATCH($C1192,'Configuração'!$B$12:$B$41,0))&lt;&gt;$E1192,"Tipo diferente do da categoria",IF(YEAR($A1192)&lt;&gt;AnoPlanilha,"Fora do ano da planilha","OK")))))))))))</f>
        <v/>
      </c>
      <c r="H1192" s="25">
        <f>IF(COUNTA($A1192:$F1192)=0,"",COUNTA($A1192:$F1192))</f>
        <v/>
      </c>
    </row>
    <row r="1193">
      <c r="A1193" s="24" t="n"/>
      <c r="B1193" s="18" t="n"/>
      <c r="C1193" s="18" t="n"/>
      <c r="D1193" s="18" t="n"/>
      <c r="E1193" s="19" t="n"/>
      <c r="F1193" s="14" t="n"/>
      <c r="G1193" s="20">
        <f>IF(COUNTA($A1193:$F1193)=0,"",IF($A1193="","Falta a data",IF(NOT(ISNUMBER($A1193)),"Data inválida: use 25/10/2026",IF($F1193="","Falta o valor",IF(NOT(ISNUMBER($F1193)),"Valor inválido: só números",IF($F1193&lt;0,"Valor negativo: lance sem sinal e escolha o tipo",IF($E1193="","Falta o tipo",IF($C1193="","Sem categoria",IF(ISNA(MATCH($C1193,'Configuração'!$B$12:$B$41,0)),"Categoria fora da lista",IF(INDEX('Configuração'!$C$12:$C$41,MATCH($C1193,'Configuração'!$B$12:$B$41,0))&lt;&gt;$E1193,"Tipo diferente do da categoria",IF(YEAR($A1193)&lt;&gt;AnoPlanilha,"Fora do ano da planilha","OK")))))))))))</f>
        <v/>
      </c>
      <c r="H1193" s="25">
        <f>IF(COUNTA($A1193:$F1193)=0,"",COUNTA($A1193:$F1193))</f>
        <v/>
      </c>
    </row>
    <row r="1194">
      <c r="A1194" s="24" t="n"/>
      <c r="B1194" s="18" t="n"/>
      <c r="C1194" s="18" t="n"/>
      <c r="D1194" s="18" t="n"/>
      <c r="E1194" s="19" t="n"/>
      <c r="F1194" s="14" t="n"/>
      <c r="G1194" s="20">
        <f>IF(COUNTA($A1194:$F1194)=0,"",IF($A1194="","Falta a data",IF(NOT(ISNUMBER($A1194)),"Data inválida: use 25/10/2026",IF($F1194="","Falta o valor",IF(NOT(ISNUMBER($F1194)),"Valor inválido: só números",IF($F1194&lt;0,"Valor negativo: lance sem sinal e escolha o tipo",IF($E1194="","Falta o tipo",IF($C1194="","Sem categoria",IF(ISNA(MATCH($C1194,'Configuração'!$B$12:$B$41,0)),"Categoria fora da lista",IF(INDEX('Configuração'!$C$12:$C$41,MATCH($C1194,'Configuração'!$B$12:$B$41,0))&lt;&gt;$E1194,"Tipo diferente do da categoria",IF(YEAR($A1194)&lt;&gt;AnoPlanilha,"Fora do ano da planilha","OK")))))))))))</f>
        <v/>
      </c>
      <c r="H1194" s="25">
        <f>IF(COUNTA($A1194:$F1194)=0,"",COUNTA($A1194:$F1194))</f>
        <v/>
      </c>
    </row>
    <row r="1195">
      <c r="A1195" s="24" t="n"/>
      <c r="B1195" s="18" t="n"/>
      <c r="C1195" s="18" t="n"/>
      <c r="D1195" s="18" t="n"/>
      <c r="E1195" s="19" t="n"/>
      <c r="F1195" s="14" t="n"/>
      <c r="G1195" s="20">
        <f>IF(COUNTA($A1195:$F1195)=0,"",IF($A1195="","Falta a data",IF(NOT(ISNUMBER($A1195)),"Data inválida: use 25/10/2026",IF($F1195="","Falta o valor",IF(NOT(ISNUMBER($F1195)),"Valor inválido: só números",IF($F1195&lt;0,"Valor negativo: lance sem sinal e escolha o tipo",IF($E1195="","Falta o tipo",IF($C1195="","Sem categoria",IF(ISNA(MATCH($C1195,'Configuração'!$B$12:$B$41,0)),"Categoria fora da lista",IF(INDEX('Configuração'!$C$12:$C$41,MATCH($C1195,'Configuração'!$B$12:$B$41,0))&lt;&gt;$E1195,"Tipo diferente do da categoria",IF(YEAR($A1195)&lt;&gt;AnoPlanilha,"Fora do ano da planilha","OK")))))))))))</f>
        <v/>
      </c>
      <c r="H1195" s="25">
        <f>IF(COUNTA($A1195:$F1195)=0,"",COUNTA($A1195:$F1195))</f>
        <v/>
      </c>
    </row>
    <row r="1196">
      <c r="A1196" s="24" t="n"/>
      <c r="B1196" s="18" t="n"/>
      <c r="C1196" s="18" t="n"/>
      <c r="D1196" s="18" t="n"/>
      <c r="E1196" s="19" t="n"/>
      <c r="F1196" s="14" t="n"/>
      <c r="G1196" s="20">
        <f>IF(COUNTA($A1196:$F1196)=0,"",IF($A1196="","Falta a data",IF(NOT(ISNUMBER($A1196)),"Data inválida: use 25/10/2026",IF($F1196="","Falta o valor",IF(NOT(ISNUMBER($F1196)),"Valor inválido: só números",IF($F1196&lt;0,"Valor negativo: lance sem sinal e escolha o tipo",IF($E1196="","Falta o tipo",IF($C1196="","Sem categoria",IF(ISNA(MATCH($C1196,'Configuração'!$B$12:$B$41,0)),"Categoria fora da lista",IF(INDEX('Configuração'!$C$12:$C$41,MATCH($C1196,'Configuração'!$B$12:$B$41,0))&lt;&gt;$E1196,"Tipo diferente do da categoria",IF(YEAR($A1196)&lt;&gt;AnoPlanilha,"Fora do ano da planilha","OK")))))))))))</f>
        <v/>
      </c>
      <c r="H1196" s="25">
        <f>IF(COUNTA($A1196:$F1196)=0,"",COUNTA($A1196:$F1196))</f>
        <v/>
      </c>
    </row>
    <row r="1197">
      <c r="A1197" s="24" t="n"/>
      <c r="B1197" s="18" t="n"/>
      <c r="C1197" s="18" t="n"/>
      <c r="D1197" s="18" t="n"/>
      <c r="E1197" s="19" t="n"/>
      <c r="F1197" s="14" t="n"/>
      <c r="G1197" s="20">
        <f>IF(COUNTA($A1197:$F1197)=0,"",IF($A1197="","Falta a data",IF(NOT(ISNUMBER($A1197)),"Data inválida: use 25/10/2026",IF($F1197="","Falta o valor",IF(NOT(ISNUMBER($F1197)),"Valor inválido: só números",IF($F1197&lt;0,"Valor negativo: lance sem sinal e escolha o tipo",IF($E1197="","Falta o tipo",IF($C1197="","Sem categoria",IF(ISNA(MATCH($C1197,'Configuração'!$B$12:$B$41,0)),"Categoria fora da lista",IF(INDEX('Configuração'!$C$12:$C$41,MATCH($C1197,'Configuração'!$B$12:$B$41,0))&lt;&gt;$E1197,"Tipo diferente do da categoria",IF(YEAR($A1197)&lt;&gt;AnoPlanilha,"Fora do ano da planilha","OK")))))))))))</f>
        <v/>
      </c>
      <c r="H1197" s="25">
        <f>IF(COUNTA($A1197:$F1197)=0,"",COUNTA($A1197:$F1197))</f>
        <v/>
      </c>
    </row>
    <row r="1198">
      <c r="A1198" s="24" t="n"/>
      <c r="B1198" s="18" t="n"/>
      <c r="C1198" s="18" t="n"/>
      <c r="D1198" s="18" t="n"/>
      <c r="E1198" s="19" t="n"/>
      <c r="F1198" s="14" t="n"/>
      <c r="G1198" s="20">
        <f>IF(COUNTA($A1198:$F1198)=0,"",IF($A1198="","Falta a data",IF(NOT(ISNUMBER($A1198)),"Data inválida: use 25/10/2026",IF($F1198="","Falta o valor",IF(NOT(ISNUMBER($F1198)),"Valor inválido: só números",IF($F1198&lt;0,"Valor negativo: lance sem sinal e escolha o tipo",IF($E1198="","Falta o tipo",IF($C1198="","Sem categoria",IF(ISNA(MATCH($C1198,'Configuração'!$B$12:$B$41,0)),"Categoria fora da lista",IF(INDEX('Configuração'!$C$12:$C$41,MATCH($C1198,'Configuração'!$B$12:$B$41,0))&lt;&gt;$E1198,"Tipo diferente do da categoria",IF(YEAR($A1198)&lt;&gt;AnoPlanilha,"Fora do ano da planilha","OK")))))))))))</f>
        <v/>
      </c>
      <c r="H1198" s="25">
        <f>IF(COUNTA($A1198:$F1198)=0,"",COUNTA($A1198:$F1198))</f>
        <v/>
      </c>
    </row>
    <row r="1199">
      <c r="A1199" s="24" t="n"/>
      <c r="B1199" s="18" t="n"/>
      <c r="C1199" s="18" t="n"/>
      <c r="D1199" s="18" t="n"/>
      <c r="E1199" s="19" t="n"/>
      <c r="F1199" s="14" t="n"/>
      <c r="G1199" s="20">
        <f>IF(COUNTA($A1199:$F1199)=0,"",IF($A1199="","Falta a data",IF(NOT(ISNUMBER($A1199)),"Data inválida: use 25/10/2026",IF($F1199="","Falta o valor",IF(NOT(ISNUMBER($F1199)),"Valor inválido: só números",IF($F1199&lt;0,"Valor negativo: lance sem sinal e escolha o tipo",IF($E1199="","Falta o tipo",IF($C1199="","Sem categoria",IF(ISNA(MATCH($C1199,'Configuração'!$B$12:$B$41,0)),"Categoria fora da lista",IF(INDEX('Configuração'!$C$12:$C$41,MATCH($C1199,'Configuração'!$B$12:$B$41,0))&lt;&gt;$E1199,"Tipo diferente do da categoria",IF(YEAR($A1199)&lt;&gt;AnoPlanilha,"Fora do ano da planilha","OK")))))))))))</f>
        <v/>
      </c>
      <c r="H1199" s="25">
        <f>IF(COUNTA($A1199:$F1199)=0,"",COUNTA($A1199:$F1199))</f>
        <v/>
      </c>
    </row>
    <row r="1200">
      <c r="A1200" s="24" t="n"/>
      <c r="B1200" s="18" t="n"/>
      <c r="C1200" s="18" t="n"/>
      <c r="D1200" s="18" t="n"/>
      <c r="E1200" s="19" t="n"/>
      <c r="F1200" s="14" t="n"/>
      <c r="G1200" s="20">
        <f>IF(COUNTA($A1200:$F1200)=0,"",IF($A1200="","Falta a data",IF(NOT(ISNUMBER($A1200)),"Data inválida: use 25/10/2026",IF($F1200="","Falta o valor",IF(NOT(ISNUMBER($F1200)),"Valor inválido: só números",IF($F1200&lt;0,"Valor negativo: lance sem sinal e escolha o tipo",IF($E1200="","Falta o tipo",IF($C1200="","Sem categoria",IF(ISNA(MATCH($C1200,'Configuração'!$B$12:$B$41,0)),"Categoria fora da lista",IF(INDEX('Configuração'!$C$12:$C$41,MATCH($C1200,'Configuração'!$B$12:$B$41,0))&lt;&gt;$E1200,"Tipo diferente do da categoria",IF(YEAR($A1200)&lt;&gt;AnoPlanilha,"Fora do ano da planilha","OK")))))))))))</f>
        <v/>
      </c>
      <c r="H1200" s="25">
        <f>IF(COUNTA($A1200:$F1200)=0,"",COUNTA($A1200:$F1200))</f>
        <v/>
      </c>
    </row>
    <row r="1201">
      <c r="A1201" s="24" t="n"/>
      <c r="B1201" s="18" t="n"/>
      <c r="C1201" s="18" t="n"/>
      <c r="D1201" s="18" t="n"/>
      <c r="E1201" s="19" t="n"/>
      <c r="F1201" s="14" t="n"/>
      <c r="G1201" s="20">
        <f>IF(COUNTA($A1201:$F1201)=0,"",IF($A1201="","Falta a data",IF(NOT(ISNUMBER($A1201)),"Data inválida: use 25/10/2026",IF($F1201="","Falta o valor",IF(NOT(ISNUMBER($F1201)),"Valor inválido: só números",IF($F1201&lt;0,"Valor negativo: lance sem sinal e escolha o tipo",IF($E1201="","Falta o tipo",IF($C1201="","Sem categoria",IF(ISNA(MATCH($C1201,'Configuração'!$B$12:$B$41,0)),"Categoria fora da lista",IF(INDEX('Configuração'!$C$12:$C$41,MATCH($C1201,'Configuração'!$B$12:$B$41,0))&lt;&gt;$E1201,"Tipo diferente do da categoria",IF(YEAR($A1201)&lt;&gt;AnoPlanilha,"Fora do ano da planilha","OK")))))))))))</f>
        <v/>
      </c>
      <c r="H1201" s="25">
        <f>IF(COUNTA($A1201:$F1201)=0,"",COUNTA($A1201:$F1201))</f>
        <v/>
      </c>
    </row>
    <row r="1202">
      <c r="A1202" s="24" t="n"/>
      <c r="B1202" s="18" t="n"/>
      <c r="C1202" s="18" t="n"/>
      <c r="D1202" s="18" t="n"/>
      <c r="E1202" s="19" t="n"/>
      <c r="F1202" s="14" t="n"/>
      <c r="G1202" s="20">
        <f>IF(COUNTA($A1202:$F1202)=0,"",IF($A1202="","Falta a data",IF(NOT(ISNUMBER($A1202)),"Data inválida: use 25/10/2026",IF($F1202="","Falta o valor",IF(NOT(ISNUMBER($F1202)),"Valor inválido: só números",IF($F1202&lt;0,"Valor negativo: lance sem sinal e escolha o tipo",IF($E1202="","Falta o tipo",IF($C1202="","Sem categoria",IF(ISNA(MATCH($C1202,'Configuração'!$B$12:$B$41,0)),"Categoria fora da lista",IF(INDEX('Configuração'!$C$12:$C$41,MATCH($C1202,'Configuração'!$B$12:$B$41,0))&lt;&gt;$E1202,"Tipo diferente do da categoria",IF(YEAR($A1202)&lt;&gt;AnoPlanilha,"Fora do ano da planilha","OK")))))))))))</f>
        <v/>
      </c>
      <c r="H1202" s="25">
        <f>IF(COUNTA($A1202:$F1202)=0,"",COUNTA($A1202:$F1202))</f>
        <v/>
      </c>
    </row>
    <row r="1203">
      <c r="A1203" s="24" t="n"/>
      <c r="B1203" s="18" t="n"/>
      <c r="C1203" s="18" t="n"/>
      <c r="D1203" s="18" t="n"/>
      <c r="E1203" s="19" t="n"/>
      <c r="F1203" s="14" t="n"/>
      <c r="G1203" s="20">
        <f>IF(COUNTA($A1203:$F1203)=0,"",IF($A1203="","Falta a data",IF(NOT(ISNUMBER($A1203)),"Data inválida: use 25/10/2026",IF($F1203="","Falta o valor",IF(NOT(ISNUMBER($F1203)),"Valor inválido: só números",IF($F1203&lt;0,"Valor negativo: lance sem sinal e escolha o tipo",IF($E1203="","Falta o tipo",IF($C1203="","Sem categoria",IF(ISNA(MATCH($C1203,'Configuração'!$B$12:$B$41,0)),"Categoria fora da lista",IF(INDEX('Configuração'!$C$12:$C$41,MATCH($C1203,'Configuração'!$B$12:$B$41,0))&lt;&gt;$E1203,"Tipo diferente do da categoria",IF(YEAR($A1203)&lt;&gt;AnoPlanilha,"Fora do ano da planilha","OK")))))))))))</f>
        <v/>
      </c>
      <c r="H1203" s="25">
        <f>IF(COUNTA($A1203:$F1203)=0,"",COUNTA($A1203:$F1203))</f>
        <v/>
      </c>
    </row>
    <row r="1204">
      <c r="A1204" s="24" t="n"/>
      <c r="B1204" s="18" t="n"/>
      <c r="C1204" s="18" t="n"/>
      <c r="D1204" s="18" t="n"/>
      <c r="E1204" s="19" t="n"/>
      <c r="F1204" s="14" t="n"/>
      <c r="G1204" s="20">
        <f>IF(COUNTA($A1204:$F1204)=0,"",IF($A1204="","Falta a data",IF(NOT(ISNUMBER($A1204)),"Data inválida: use 25/10/2026",IF($F1204="","Falta o valor",IF(NOT(ISNUMBER($F1204)),"Valor inválido: só números",IF($F1204&lt;0,"Valor negativo: lance sem sinal e escolha o tipo",IF($E1204="","Falta o tipo",IF($C1204="","Sem categoria",IF(ISNA(MATCH($C1204,'Configuração'!$B$12:$B$41,0)),"Categoria fora da lista",IF(INDEX('Configuração'!$C$12:$C$41,MATCH($C1204,'Configuração'!$B$12:$B$41,0))&lt;&gt;$E1204,"Tipo diferente do da categoria",IF(YEAR($A1204)&lt;&gt;AnoPlanilha,"Fora do ano da planilha","OK")))))))))))</f>
        <v/>
      </c>
      <c r="H1204" s="25">
        <f>IF(COUNTA($A1204:$F1204)=0,"",COUNTA($A1204:$F1204))</f>
        <v/>
      </c>
    </row>
    <row r="1205">
      <c r="A1205" s="24" t="n"/>
      <c r="B1205" s="18" t="n"/>
      <c r="C1205" s="18" t="n"/>
      <c r="D1205" s="18" t="n"/>
      <c r="E1205" s="19" t="n"/>
      <c r="F1205" s="14" t="n"/>
      <c r="G1205" s="20">
        <f>IF(COUNTA($A1205:$F1205)=0,"",IF($A1205="","Falta a data",IF(NOT(ISNUMBER($A1205)),"Data inválida: use 25/10/2026",IF($F1205="","Falta o valor",IF(NOT(ISNUMBER($F1205)),"Valor inválido: só números",IF($F1205&lt;0,"Valor negativo: lance sem sinal e escolha o tipo",IF($E1205="","Falta o tipo",IF($C1205="","Sem categoria",IF(ISNA(MATCH($C1205,'Configuração'!$B$12:$B$41,0)),"Categoria fora da lista",IF(INDEX('Configuração'!$C$12:$C$41,MATCH($C1205,'Configuração'!$B$12:$B$41,0))&lt;&gt;$E1205,"Tipo diferente do da categoria",IF(YEAR($A1205)&lt;&gt;AnoPlanilha,"Fora do ano da planilha","OK")))))))))))</f>
        <v/>
      </c>
      <c r="H1205" s="25">
        <f>IF(COUNTA($A1205:$F1205)=0,"",COUNTA($A1205:$F1205))</f>
        <v/>
      </c>
    </row>
    <row r="1206">
      <c r="A1206" s="24" t="n"/>
      <c r="B1206" s="18" t="n"/>
      <c r="C1206" s="18" t="n"/>
      <c r="D1206" s="18" t="n"/>
      <c r="E1206" s="19" t="n"/>
      <c r="F1206" s="14" t="n"/>
      <c r="G1206" s="20">
        <f>IF(COUNTA($A1206:$F1206)=0,"",IF($A1206="","Falta a data",IF(NOT(ISNUMBER($A1206)),"Data inválida: use 25/10/2026",IF($F1206="","Falta o valor",IF(NOT(ISNUMBER($F1206)),"Valor inválido: só números",IF($F1206&lt;0,"Valor negativo: lance sem sinal e escolha o tipo",IF($E1206="","Falta o tipo",IF($C1206="","Sem categoria",IF(ISNA(MATCH($C1206,'Configuração'!$B$12:$B$41,0)),"Categoria fora da lista",IF(INDEX('Configuração'!$C$12:$C$41,MATCH($C1206,'Configuração'!$B$12:$B$41,0))&lt;&gt;$E1206,"Tipo diferente do da categoria",IF(YEAR($A1206)&lt;&gt;AnoPlanilha,"Fora do ano da planilha","OK")))))))))))</f>
        <v/>
      </c>
      <c r="H1206" s="25">
        <f>IF(COUNTA($A1206:$F1206)=0,"",COUNTA($A1206:$F1206))</f>
        <v/>
      </c>
    </row>
  </sheetData>
  <mergeCells count="3">
    <mergeCell ref="A4:H4"/>
    <mergeCell ref="A2:H2"/>
    <mergeCell ref="A1:H1"/>
  </mergeCells>
  <conditionalFormatting sqref="G7:G1206">
    <cfRule type="expression" priority="1" dxfId="0">
      <formula>AND($G7&lt;&gt;"",$G7&lt;&gt;"OK")</formula>
    </cfRule>
  </conditionalFormatting>
  <conditionalFormatting sqref="E7:F1206">
    <cfRule type="expression" priority="2" dxfId="1">
      <formula>$E7="Entrada"</formula>
    </cfRule>
  </conditionalFormatting>
  <dataValidations count="3">
    <dataValidation sqref="C7:C1206" showDropDown="0" showInputMessage="0" showErrorMessage="0" allowBlank="1" type="list">
      <formula1>'Configuração'!$B$12:$B$41</formula1>
    </dataValidation>
    <dataValidation sqref="D7:D1206" showDropDown="0" showInputMessage="0" showErrorMessage="0" allowBlank="1" type="list">
      <formula1>'Configuração'!$G$12:$G$23</formula1>
    </dataValidation>
    <dataValidation sqref="E7:E1206" showDropDown="0" showInputMessage="0" showErrorMessage="0" allowBlank="1" type="list">
      <formula1>"Entrada,Saída"</formula1>
    </dataValidation>
  </dataValidations>
  <pageMargins left="0.75" right="0.75" top="1" bottom="1" header="0.5" footer="0.5"/>
  <headerFooter>
    <oddHeader/>
    <oddFooter>&amp;L&amp;7 &amp;K6B7280Planilha gratuita de controle financeiro · Otimiza.pro&amp;R&amp;7 &amp;K6B7280Meu Agente Financeiro: otimizapro.com/meu-agente</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G209"/>
  <sheetViews>
    <sheetView showGridLines="0" workbookViewId="0">
      <pane ySplit="6" topLeftCell="A7" activePane="bottomLeft" state="frozen"/>
      <selection pane="bottomLeft" activeCell="A1" sqref="A1"/>
    </sheetView>
  </sheetViews>
  <sheetFormatPr baseColWidth="8" defaultRowHeight="15"/>
  <cols>
    <col width="32" customWidth="1" min="1" max="1"/>
    <col width="14" customWidth="1" min="2" max="2"/>
    <col width="13" customWidth="1" min="3" max="3"/>
    <col width="13" customWidth="1" min="4" max="4"/>
    <col width="19" customWidth="1" min="5" max="5"/>
    <col width="15" customWidth="1" min="6" max="6"/>
    <col width="36" customWidth="1" min="7" max="7"/>
  </cols>
  <sheetData>
    <row r="1" ht="26" customHeight="1">
      <c r="A1" s="1" t="inlineStr">
        <is>
          <t>Contas a pagar</t>
        </is>
      </c>
      <c r="B1" s="2" t="n"/>
      <c r="C1" s="2" t="n"/>
      <c r="D1" s="2" t="n"/>
      <c r="E1" s="2" t="n"/>
      <c r="F1" s="2" t="n"/>
      <c r="G1" s="2" t="n"/>
    </row>
    <row r="2" ht="16" customHeight="1">
      <c r="A2" s="3" t="inlineStr">
        <is>
          <t>Vencimento, baixa e o que ainda falta lançar.</t>
        </is>
      </c>
      <c r="B2" s="2" t="n"/>
      <c r="C2" s="2" t="n"/>
      <c r="D2" s="2" t="n"/>
      <c r="E2" s="2" t="n"/>
      <c r="F2" s="2" t="n"/>
      <c r="G2" s="2" t="n"/>
    </row>
    <row r="3" ht="28" customHeight="1">
      <c r="A3" s="26" t="inlineStr">
        <is>
          <t>Em aberto (contas)</t>
        </is>
      </c>
      <c r="B3" s="26" t="inlineStr">
        <is>
          <t>Em aberto (R$)</t>
        </is>
      </c>
      <c r="C3" s="26" t="inlineStr">
        <is>
          <t>Atrasadas</t>
        </is>
      </c>
      <c r="D3" s="26">
        <f>"Vencem em até "&amp;DiasAviso&amp;" dias"</f>
        <v/>
      </c>
      <c r="E3" s="26" t="inlineStr">
        <is>
          <t>Pagas sem lançar</t>
        </is>
      </c>
    </row>
    <row r="4">
      <c r="A4" s="27">
        <f>COUNTIFS('Contas a pagar'!$C$7:$C$206,"&gt;0",'Contas a pagar'!$D$7:$D$206,"")</f>
        <v/>
      </c>
      <c r="B4" s="28">
        <f>SUMIFS('Contas a pagar'!$B$7:$B$206,'Contas a pagar'!$C$7:$C$206,"&gt;0",'Contas a pagar'!$D$7:$D$206,"")</f>
        <v/>
      </c>
      <c r="C4" s="27">
        <f>COUNTIFS('Contas a pagar'!$C$7:$C$206,"&lt;"&amp;TODAY(),'Contas a pagar'!$D$7:$D$206,"")</f>
        <v/>
      </c>
      <c r="D4" s="27">
        <f>COUNTIFS('Contas a pagar'!$C$7:$C$206,"&gt;="&amp;TODAY(),'Contas a pagar'!$C$7:$C$206,"&lt;="&amp;(TODAY()+DiasAviso),'Contas a pagar'!$D$7:$D$206,"")</f>
        <v/>
      </c>
      <c r="E4" s="27">
        <f>COUNTIFS('Contas a pagar'!$D$7:$D$206,"&gt;0",'Contas a pagar'!$F$7:$F$206,"&lt;&gt;Sim")</f>
        <v/>
      </c>
    </row>
    <row r="6" ht="30" customHeight="1">
      <c r="A6" s="16" t="inlineStr">
        <is>
          <t>Conta</t>
        </is>
      </c>
      <c r="B6" s="16" t="inlineStr">
        <is>
          <t>Valor (R$)</t>
        </is>
      </c>
      <c r="C6" s="16" t="inlineStr">
        <is>
          <t>Vencimento</t>
        </is>
      </c>
      <c r="D6" s="16" t="inlineStr">
        <is>
          <t>Paga em</t>
        </is>
      </c>
      <c r="E6" s="16" t="inlineStr">
        <is>
          <t>Forma de pagamento</t>
        </is>
      </c>
      <c r="F6" s="16" t="inlineStr">
        <is>
          <t>Já lançou em Lançamentos?</t>
        </is>
      </c>
      <c r="G6" s="16" t="inlineStr">
        <is>
          <t>Situação</t>
        </is>
      </c>
    </row>
    <row r="7">
      <c r="A7" s="18" t="inlineStr">
        <is>
          <t>Conta de luz (exemplo)</t>
        </is>
      </c>
      <c r="B7" s="14" t="n">
        <v>186.9</v>
      </c>
      <c r="C7" s="24" t="n">
        <v>46305</v>
      </c>
      <c r="D7" s="24" t="n">
        <v>46305</v>
      </c>
      <c r="E7" s="18" t="inlineStr">
        <is>
          <t>Boleto</t>
        </is>
      </c>
      <c r="F7" s="19" t="inlineStr">
        <is>
          <t>Sim</t>
        </is>
      </c>
      <c r="G7" s="20">
        <f>IF(AND($A7="",$B7="",$C7=""),"",IF($C7="","Falta o vencimento",IF(NOT(ISNUMBER($C7)),"Vencimento inválido: use 10/11/2026",IF($D7&lt;&gt;"",IF(NOT(ISNUMBER($D7)),"Data de pagamento inválida: use 28/10/2026",IF($F7="Sim","Paga e lançada","Paga: falta lançar em Lançamentos")),IF(INT($C7)&lt;TODAY(),"Atrasada há "&amp;(TODAY()-INT($C7))&amp;IF(TODAY()-INT($C7)=1," dia"," dias"),IF(INT($C7)=TODAY(),"Vence hoje","Vence em "&amp;(INT($C7)-TODAY())&amp;IF(INT($C7)-TODAY()=1," dia"," dias")))))))</f>
        <v/>
      </c>
    </row>
    <row r="8">
      <c r="A8" s="18" t="inlineStr">
        <is>
          <t>Internet (exemplo)</t>
        </is>
      </c>
      <c r="B8" s="14" t="n">
        <v>99.90000000000001</v>
      </c>
      <c r="C8" s="24" t="n">
        <v>46310</v>
      </c>
      <c r="D8" s="24" t="n"/>
      <c r="E8" s="18" t="n"/>
      <c r="F8" s="19" t="n"/>
      <c r="G8" s="20">
        <f>IF(AND($A8="",$B8="",$C8=""),"",IF($C8="","Falta o vencimento",IF(NOT(ISNUMBER($C8)),"Vencimento inválido: use 10/11/2026",IF($D8&lt;&gt;"",IF(NOT(ISNUMBER($D8)),"Data de pagamento inválida: use 28/10/2026",IF($F8="Sim","Paga e lançada","Paga: falta lançar em Lançamentos")),IF(INT($C8)&lt;TODAY(),"Atrasada há "&amp;(TODAY()-INT($C8))&amp;IF(TODAY()-INT($C8)=1," dia"," dias"),IF(INT($C8)=TODAY(),"Vence hoje","Vence em "&amp;(INT($C8)-TODAY())&amp;IF(INT($C8)-TODAY()=1," dia"," dias")))))))</f>
        <v/>
      </c>
    </row>
    <row r="9">
      <c r="A9" s="18" t="inlineStr">
        <is>
          <t>Aluguel (exemplo)</t>
        </is>
      </c>
      <c r="B9" s="14" t="n">
        <v>1200</v>
      </c>
      <c r="C9" s="24" t="n">
        <v>46331</v>
      </c>
      <c r="D9" s="24" t="n"/>
      <c r="E9" s="18" t="n"/>
      <c r="F9" s="19" t="n"/>
      <c r="G9" s="20">
        <f>IF(AND($A9="",$B9="",$C9=""),"",IF($C9="","Falta o vencimento",IF(NOT(ISNUMBER($C9)),"Vencimento inválido: use 10/11/2026",IF($D9&lt;&gt;"",IF(NOT(ISNUMBER($D9)),"Data de pagamento inválida: use 28/10/2026",IF($F9="Sim","Paga e lançada","Paga: falta lançar em Lançamentos")),IF(INT($C9)&lt;TODAY(),"Atrasada há "&amp;(TODAY()-INT($C9))&amp;IF(TODAY()-INT($C9)=1," dia"," dias"),IF(INT($C9)=TODAY(),"Vence hoje","Vence em "&amp;(INT($C9)-TODAY())&amp;IF(INT($C9)-TODAY()=1," dia"," dias")))))))</f>
        <v/>
      </c>
    </row>
    <row r="10">
      <c r="A10" s="18" t="inlineStr">
        <is>
          <t>Escola (exemplo)</t>
        </is>
      </c>
      <c r="B10" s="14" t="n">
        <v>450</v>
      </c>
      <c r="C10" s="24" t="n">
        <v>46336</v>
      </c>
      <c r="D10" s="24" t="n"/>
      <c r="E10" s="18" t="n"/>
      <c r="F10" s="19" t="n"/>
      <c r="G10" s="20">
        <f>IF(AND($A10="",$B10="",$C10=""),"",IF($C10="","Falta o vencimento",IF(NOT(ISNUMBER($C10)),"Vencimento inválido: use 10/11/2026",IF($D10&lt;&gt;"",IF(NOT(ISNUMBER($D10)),"Data de pagamento inválida: use 28/10/2026",IF($F10="Sim","Paga e lançada","Paga: falta lançar em Lançamentos")),IF(INT($C10)&lt;TODAY(),"Atrasada há "&amp;(TODAY()-INT($C10))&amp;IF(TODAY()-INT($C10)=1," dia"," dias"),IF(INT($C10)=TODAY(),"Vence hoje","Vence em "&amp;(INT($C10)-TODAY())&amp;IF(INT($C10)-TODAY()=1," dia"," dias")))))))</f>
        <v/>
      </c>
    </row>
    <row r="11">
      <c r="A11" s="18" t="n"/>
      <c r="B11" s="14" t="n"/>
      <c r="C11" s="24" t="n"/>
      <c r="D11" s="24" t="n"/>
      <c r="E11" s="18" t="n"/>
      <c r="F11" s="19" t="n"/>
      <c r="G11" s="20">
        <f>IF(AND($A11="",$B11="",$C11=""),"",IF($C11="","Falta o vencimento",IF(NOT(ISNUMBER($C11)),"Vencimento inválido: use 10/11/2026",IF($D11&lt;&gt;"",IF(NOT(ISNUMBER($D11)),"Data de pagamento inválida: use 28/10/2026",IF($F11="Sim","Paga e lançada","Paga: falta lançar em Lançamentos")),IF(INT($C11)&lt;TODAY(),"Atrasada há "&amp;(TODAY()-INT($C11))&amp;IF(TODAY()-INT($C11)=1," dia"," dias"),IF(INT($C11)=TODAY(),"Vence hoje","Vence em "&amp;(INT($C11)-TODAY())&amp;IF(INT($C11)-TODAY()=1," dia"," dias")))))))</f>
        <v/>
      </c>
    </row>
    <row r="12">
      <c r="A12" s="18" t="n"/>
      <c r="B12" s="14" t="n"/>
      <c r="C12" s="24" t="n"/>
      <c r="D12" s="24" t="n"/>
      <c r="E12" s="18" t="n"/>
      <c r="F12" s="19" t="n"/>
      <c r="G12" s="20">
        <f>IF(AND($A12="",$B12="",$C12=""),"",IF($C12="","Falta o vencimento",IF(NOT(ISNUMBER($C12)),"Vencimento inválido: use 10/11/2026",IF($D12&lt;&gt;"",IF(NOT(ISNUMBER($D12)),"Data de pagamento inválida: use 28/10/2026",IF($F12="Sim","Paga e lançada","Paga: falta lançar em Lançamentos")),IF(INT($C12)&lt;TODAY(),"Atrasada há "&amp;(TODAY()-INT($C12))&amp;IF(TODAY()-INT($C12)=1," dia"," dias"),IF(INT($C12)=TODAY(),"Vence hoje","Vence em "&amp;(INT($C12)-TODAY())&amp;IF(INT($C12)-TODAY()=1," dia"," dias")))))))</f>
        <v/>
      </c>
    </row>
    <row r="13">
      <c r="A13" s="18" t="n"/>
      <c r="B13" s="14" t="n"/>
      <c r="C13" s="24" t="n"/>
      <c r="D13" s="24" t="n"/>
      <c r="E13" s="18" t="n"/>
      <c r="F13" s="19" t="n"/>
      <c r="G13" s="20">
        <f>IF(AND($A13="",$B13="",$C13=""),"",IF($C13="","Falta o vencimento",IF(NOT(ISNUMBER($C13)),"Vencimento inválido: use 10/11/2026",IF($D13&lt;&gt;"",IF(NOT(ISNUMBER($D13)),"Data de pagamento inválida: use 28/10/2026",IF($F13="Sim","Paga e lançada","Paga: falta lançar em Lançamentos")),IF(INT($C13)&lt;TODAY(),"Atrasada há "&amp;(TODAY()-INT($C13))&amp;IF(TODAY()-INT($C13)=1," dia"," dias"),IF(INT($C13)=TODAY(),"Vence hoje","Vence em "&amp;(INT($C13)-TODAY())&amp;IF(INT($C13)-TODAY()=1," dia"," dias")))))))</f>
        <v/>
      </c>
    </row>
    <row r="14">
      <c r="A14" s="18" t="n"/>
      <c r="B14" s="14" t="n"/>
      <c r="C14" s="24" t="n"/>
      <c r="D14" s="24" t="n"/>
      <c r="E14" s="18" t="n"/>
      <c r="F14" s="19" t="n"/>
      <c r="G14" s="20">
        <f>IF(AND($A14="",$B14="",$C14=""),"",IF($C14="","Falta o vencimento",IF(NOT(ISNUMBER($C14)),"Vencimento inválido: use 10/11/2026",IF($D14&lt;&gt;"",IF(NOT(ISNUMBER($D14)),"Data de pagamento inválida: use 28/10/2026",IF($F14="Sim","Paga e lançada","Paga: falta lançar em Lançamentos")),IF(INT($C14)&lt;TODAY(),"Atrasada há "&amp;(TODAY()-INT($C14))&amp;IF(TODAY()-INT($C14)=1," dia"," dias"),IF(INT($C14)=TODAY(),"Vence hoje","Vence em "&amp;(INT($C14)-TODAY())&amp;IF(INT($C14)-TODAY()=1," dia"," dias")))))))</f>
        <v/>
      </c>
    </row>
    <row r="15">
      <c r="A15" s="18" t="n"/>
      <c r="B15" s="14" t="n"/>
      <c r="C15" s="24" t="n"/>
      <c r="D15" s="24" t="n"/>
      <c r="E15" s="18" t="n"/>
      <c r="F15" s="19" t="n"/>
      <c r="G15" s="20">
        <f>IF(AND($A15="",$B15="",$C15=""),"",IF($C15="","Falta o vencimento",IF(NOT(ISNUMBER($C15)),"Vencimento inválido: use 10/11/2026",IF($D15&lt;&gt;"",IF(NOT(ISNUMBER($D15)),"Data de pagamento inválida: use 28/10/2026",IF($F15="Sim","Paga e lançada","Paga: falta lançar em Lançamentos")),IF(INT($C15)&lt;TODAY(),"Atrasada há "&amp;(TODAY()-INT($C15))&amp;IF(TODAY()-INT($C15)=1," dia"," dias"),IF(INT($C15)=TODAY(),"Vence hoje","Vence em "&amp;(INT($C15)-TODAY())&amp;IF(INT($C15)-TODAY()=1," dia"," dias")))))))</f>
        <v/>
      </c>
    </row>
    <row r="16">
      <c r="A16" s="18" t="n"/>
      <c r="B16" s="14" t="n"/>
      <c r="C16" s="24" t="n"/>
      <c r="D16" s="24" t="n"/>
      <c r="E16" s="18" t="n"/>
      <c r="F16" s="19" t="n"/>
      <c r="G16" s="20">
        <f>IF(AND($A16="",$B16="",$C16=""),"",IF($C16="","Falta o vencimento",IF(NOT(ISNUMBER($C16)),"Vencimento inválido: use 10/11/2026",IF($D16&lt;&gt;"",IF(NOT(ISNUMBER($D16)),"Data de pagamento inválida: use 28/10/2026",IF($F16="Sim","Paga e lançada","Paga: falta lançar em Lançamentos")),IF(INT($C16)&lt;TODAY(),"Atrasada há "&amp;(TODAY()-INT($C16))&amp;IF(TODAY()-INT($C16)=1," dia"," dias"),IF(INT($C16)=TODAY(),"Vence hoje","Vence em "&amp;(INT($C16)-TODAY())&amp;IF(INT($C16)-TODAY()=1," dia"," dias")))))))</f>
        <v/>
      </c>
    </row>
    <row r="17">
      <c r="A17" s="18" t="n"/>
      <c r="B17" s="14" t="n"/>
      <c r="C17" s="24" t="n"/>
      <c r="D17" s="24" t="n"/>
      <c r="E17" s="18" t="n"/>
      <c r="F17" s="19" t="n"/>
      <c r="G17" s="20">
        <f>IF(AND($A17="",$B17="",$C17=""),"",IF($C17="","Falta o vencimento",IF(NOT(ISNUMBER($C17)),"Vencimento inválido: use 10/11/2026",IF($D17&lt;&gt;"",IF(NOT(ISNUMBER($D17)),"Data de pagamento inválida: use 28/10/2026",IF($F17="Sim","Paga e lançada","Paga: falta lançar em Lançamentos")),IF(INT($C17)&lt;TODAY(),"Atrasada há "&amp;(TODAY()-INT($C17))&amp;IF(TODAY()-INT($C17)=1," dia"," dias"),IF(INT($C17)=TODAY(),"Vence hoje","Vence em "&amp;(INT($C17)-TODAY())&amp;IF(INT($C17)-TODAY()=1," dia"," dias")))))))</f>
        <v/>
      </c>
    </row>
    <row r="18">
      <c r="A18" s="18" t="n"/>
      <c r="B18" s="14" t="n"/>
      <c r="C18" s="24" t="n"/>
      <c r="D18" s="24" t="n"/>
      <c r="E18" s="18" t="n"/>
      <c r="F18" s="19" t="n"/>
      <c r="G18" s="20">
        <f>IF(AND($A18="",$B18="",$C18=""),"",IF($C18="","Falta o vencimento",IF(NOT(ISNUMBER($C18)),"Vencimento inválido: use 10/11/2026",IF($D18&lt;&gt;"",IF(NOT(ISNUMBER($D18)),"Data de pagamento inválida: use 28/10/2026",IF($F18="Sim","Paga e lançada","Paga: falta lançar em Lançamentos")),IF(INT($C18)&lt;TODAY(),"Atrasada há "&amp;(TODAY()-INT($C18))&amp;IF(TODAY()-INT($C18)=1," dia"," dias"),IF(INT($C18)=TODAY(),"Vence hoje","Vence em "&amp;(INT($C18)-TODAY())&amp;IF(INT($C18)-TODAY()=1," dia"," dias")))))))</f>
        <v/>
      </c>
    </row>
    <row r="19">
      <c r="A19" s="18" t="n"/>
      <c r="B19" s="14" t="n"/>
      <c r="C19" s="24" t="n"/>
      <c r="D19" s="24" t="n"/>
      <c r="E19" s="18" t="n"/>
      <c r="F19" s="19" t="n"/>
      <c r="G19" s="20">
        <f>IF(AND($A19="",$B19="",$C19=""),"",IF($C19="","Falta o vencimento",IF(NOT(ISNUMBER($C19)),"Vencimento inválido: use 10/11/2026",IF($D19&lt;&gt;"",IF(NOT(ISNUMBER($D19)),"Data de pagamento inválida: use 28/10/2026",IF($F19="Sim","Paga e lançada","Paga: falta lançar em Lançamentos")),IF(INT($C19)&lt;TODAY(),"Atrasada há "&amp;(TODAY()-INT($C19))&amp;IF(TODAY()-INT($C19)=1," dia"," dias"),IF(INT($C19)=TODAY(),"Vence hoje","Vence em "&amp;(INT($C19)-TODAY())&amp;IF(INT($C19)-TODAY()=1," dia"," dias")))))))</f>
        <v/>
      </c>
    </row>
    <row r="20">
      <c r="A20" s="18" t="n"/>
      <c r="B20" s="14" t="n"/>
      <c r="C20" s="24" t="n"/>
      <c r="D20" s="24" t="n"/>
      <c r="E20" s="18" t="n"/>
      <c r="F20" s="19" t="n"/>
      <c r="G20" s="20">
        <f>IF(AND($A20="",$B20="",$C20=""),"",IF($C20="","Falta o vencimento",IF(NOT(ISNUMBER($C20)),"Vencimento inválido: use 10/11/2026",IF($D20&lt;&gt;"",IF(NOT(ISNUMBER($D20)),"Data de pagamento inválida: use 28/10/2026",IF($F20="Sim","Paga e lançada","Paga: falta lançar em Lançamentos")),IF(INT($C20)&lt;TODAY(),"Atrasada há "&amp;(TODAY()-INT($C20))&amp;IF(TODAY()-INT($C20)=1," dia"," dias"),IF(INT($C20)=TODAY(),"Vence hoje","Vence em "&amp;(INT($C20)-TODAY())&amp;IF(INT($C20)-TODAY()=1," dia"," dias")))))))</f>
        <v/>
      </c>
    </row>
    <row r="21">
      <c r="A21" s="18" t="n"/>
      <c r="B21" s="14" t="n"/>
      <c r="C21" s="24" t="n"/>
      <c r="D21" s="24" t="n"/>
      <c r="E21" s="18" t="n"/>
      <c r="F21" s="19" t="n"/>
      <c r="G21" s="20">
        <f>IF(AND($A21="",$B21="",$C21=""),"",IF($C21="","Falta o vencimento",IF(NOT(ISNUMBER($C21)),"Vencimento inválido: use 10/11/2026",IF($D21&lt;&gt;"",IF(NOT(ISNUMBER($D21)),"Data de pagamento inválida: use 28/10/2026",IF($F21="Sim","Paga e lançada","Paga: falta lançar em Lançamentos")),IF(INT($C21)&lt;TODAY(),"Atrasada há "&amp;(TODAY()-INT($C21))&amp;IF(TODAY()-INT($C21)=1," dia"," dias"),IF(INT($C21)=TODAY(),"Vence hoje","Vence em "&amp;(INT($C21)-TODAY())&amp;IF(INT($C21)-TODAY()=1," dia"," dias")))))))</f>
        <v/>
      </c>
    </row>
    <row r="22">
      <c r="A22" s="18" t="n"/>
      <c r="B22" s="14" t="n"/>
      <c r="C22" s="24" t="n"/>
      <c r="D22" s="24" t="n"/>
      <c r="E22" s="18" t="n"/>
      <c r="F22" s="19" t="n"/>
      <c r="G22" s="20">
        <f>IF(AND($A22="",$B22="",$C22=""),"",IF($C22="","Falta o vencimento",IF(NOT(ISNUMBER($C22)),"Vencimento inválido: use 10/11/2026",IF($D22&lt;&gt;"",IF(NOT(ISNUMBER($D22)),"Data de pagamento inválida: use 28/10/2026",IF($F22="Sim","Paga e lançada","Paga: falta lançar em Lançamentos")),IF(INT($C22)&lt;TODAY(),"Atrasada há "&amp;(TODAY()-INT($C22))&amp;IF(TODAY()-INT($C22)=1," dia"," dias"),IF(INT($C22)=TODAY(),"Vence hoje","Vence em "&amp;(INT($C22)-TODAY())&amp;IF(INT($C22)-TODAY()=1," dia"," dias")))))))</f>
        <v/>
      </c>
    </row>
    <row r="23">
      <c r="A23" s="18" t="n"/>
      <c r="B23" s="14" t="n"/>
      <c r="C23" s="24" t="n"/>
      <c r="D23" s="24" t="n"/>
      <c r="E23" s="18" t="n"/>
      <c r="F23" s="19" t="n"/>
      <c r="G23" s="20">
        <f>IF(AND($A23="",$B23="",$C23=""),"",IF($C23="","Falta o vencimento",IF(NOT(ISNUMBER($C23)),"Vencimento inválido: use 10/11/2026",IF($D23&lt;&gt;"",IF(NOT(ISNUMBER($D23)),"Data de pagamento inválida: use 28/10/2026",IF($F23="Sim","Paga e lançada","Paga: falta lançar em Lançamentos")),IF(INT($C23)&lt;TODAY(),"Atrasada há "&amp;(TODAY()-INT($C23))&amp;IF(TODAY()-INT($C23)=1," dia"," dias"),IF(INT($C23)=TODAY(),"Vence hoje","Vence em "&amp;(INT($C23)-TODAY())&amp;IF(INT($C23)-TODAY()=1," dia"," dias")))))))</f>
        <v/>
      </c>
    </row>
    <row r="24">
      <c r="A24" s="18" t="n"/>
      <c r="B24" s="14" t="n"/>
      <c r="C24" s="24" t="n"/>
      <c r="D24" s="24" t="n"/>
      <c r="E24" s="18" t="n"/>
      <c r="F24" s="19" t="n"/>
      <c r="G24" s="20">
        <f>IF(AND($A24="",$B24="",$C24=""),"",IF($C24="","Falta o vencimento",IF(NOT(ISNUMBER($C24)),"Vencimento inválido: use 10/11/2026",IF($D24&lt;&gt;"",IF(NOT(ISNUMBER($D24)),"Data de pagamento inválida: use 28/10/2026",IF($F24="Sim","Paga e lançada","Paga: falta lançar em Lançamentos")),IF(INT($C24)&lt;TODAY(),"Atrasada há "&amp;(TODAY()-INT($C24))&amp;IF(TODAY()-INT($C24)=1," dia"," dias"),IF(INT($C24)=TODAY(),"Vence hoje","Vence em "&amp;(INT($C24)-TODAY())&amp;IF(INT($C24)-TODAY()=1," dia"," dias")))))))</f>
        <v/>
      </c>
    </row>
    <row r="25">
      <c r="A25" s="18" t="n"/>
      <c r="B25" s="14" t="n"/>
      <c r="C25" s="24" t="n"/>
      <c r="D25" s="24" t="n"/>
      <c r="E25" s="18" t="n"/>
      <c r="F25" s="19" t="n"/>
      <c r="G25" s="20">
        <f>IF(AND($A25="",$B25="",$C25=""),"",IF($C25="","Falta o vencimento",IF(NOT(ISNUMBER($C25)),"Vencimento inválido: use 10/11/2026",IF($D25&lt;&gt;"",IF(NOT(ISNUMBER($D25)),"Data de pagamento inválida: use 28/10/2026",IF($F25="Sim","Paga e lançada","Paga: falta lançar em Lançamentos")),IF(INT($C25)&lt;TODAY(),"Atrasada há "&amp;(TODAY()-INT($C25))&amp;IF(TODAY()-INT($C25)=1," dia"," dias"),IF(INT($C25)=TODAY(),"Vence hoje","Vence em "&amp;(INT($C25)-TODAY())&amp;IF(INT($C25)-TODAY()=1," dia"," dias")))))))</f>
        <v/>
      </c>
    </row>
    <row r="26">
      <c r="A26" s="18" t="n"/>
      <c r="B26" s="14" t="n"/>
      <c r="C26" s="24" t="n"/>
      <c r="D26" s="24" t="n"/>
      <c r="E26" s="18" t="n"/>
      <c r="F26" s="19" t="n"/>
      <c r="G26" s="20">
        <f>IF(AND($A26="",$B26="",$C26=""),"",IF($C26="","Falta o vencimento",IF(NOT(ISNUMBER($C26)),"Vencimento inválido: use 10/11/2026",IF($D26&lt;&gt;"",IF(NOT(ISNUMBER($D26)),"Data de pagamento inválida: use 28/10/2026",IF($F26="Sim","Paga e lançada","Paga: falta lançar em Lançamentos")),IF(INT($C26)&lt;TODAY(),"Atrasada há "&amp;(TODAY()-INT($C26))&amp;IF(TODAY()-INT($C26)=1," dia"," dias"),IF(INT($C26)=TODAY(),"Vence hoje","Vence em "&amp;(INT($C26)-TODAY())&amp;IF(INT($C26)-TODAY()=1," dia"," dias")))))))</f>
        <v/>
      </c>
    </row>
    <row r="27">
      <c r="A27" s="18" t="n"/>
      <c r="B27" s="14" t="n"/>
      <c r="C27" s="24" t="n"/>
      <c r="D27" s="24" t="n"/>
      <c r="E27" s="18" t="n"/>
      <c r="F27" s="19" t="n"/>
      <c r="G27" s="20">
        <f>IF(AND($A27="",$B27="",$C27=""),"",IF($C27="","Falta o vencimento",IF(NOT(ISNUMBER($C27)),"Vencimento inválido: use 10/11/2026",IF($D27&lt;&gt;"",IF(NOT(ISNUMBER($D27)),"Data de pagamento inválida: use 28/10/2026",IF($F27="Sim","Paga e lançada","Paga: falta lançar em Lançamentos")),IF(INT($C27)&lt;TODAY(),"Atrasada há "&amp;(TODAY()-INT($C27))&amp;IF(TODAY()-INT($C27)=1," dia"," dias"),IF(INT($C27)=TODAY(),"Vence hoje","Vence em "&amp;(INT($C27)-TODAY())&amp;IF(INT($C27)-TODAY()=1," dia"," dias")))))))</f>
        <v/>
      </c>
    </row>
    <row r="28">
      <c r="A28" s="18" t="n"/>
      <c r="B28" s="14" t="n"/>
      <c r="C28" s="24" t="n"/>
      <c r="D28" s="24" t="n"/>
      <c r="E28" s="18" t="n"/>
      <c r="F28" s="19" t="n"/>
      <c r="G28" s="20">
        <f>IF(AND($A28="",$B28="",$C28=""),"",IF($C28="","Falta o vencimento",IF(NOT(ISNUMBER($C28)),"Vencimento inválido: use 10/11/2026",IF($D28&lt;&gt;"",IF(NOT(ISNUMBER($D28)),"Data de pagamento inválida: use 28/10/2026",IF($F28="Sim","Paga e lançada","Paga: falta lançar em Lançamentos")),IF(INT($C28)&lt;TODAY(),"Atrasada há "&amp;(TODAY()-INT($C28))&amp;IF(TODAY()-INT($C28)=1," dia"," dias"),IF(INT($C28)=TODAY(),"Vence hoje","Vence em "&amp;(INT($C28)-TODAY())&amp;IF(INT($C28)-TODAY()=1," dia"," dias")))))))</f>
        <v/>
      </c>
    </row>
    <row r="29">
      <c r="A29" s="18" t="n"/>
      <c r="B29" s="14" t="n"/>
      <c r="C29" s="24" t="n"/>
      <c r="D29" s="24" t="n"/>
      <c r="E29" s="18" t="n"/>
      <c r="F29" s="19" t="n"/>
      <c r="G29" s="20">
        <f>IF(AND($A29="",$B29="",$C29=""),"",IF($C29="","Falta o vencimento",IF(NOT(ISNUMBER($C29)),"Vencimento inválido: use 10/11/2026",IF($D29&lt;&gt;"",IF(NOT(ISNUMBER($D29)),"Data de pagamento inválida: use 28/10/2026",IF($F29="Sim","Paga e lançada","Paga: falta lançar em Lançamentos")),IF(INT($C29)&lt;TODAY(),"Atrasada há "&amp;(TODAY()-INT($C29))&amp;IF(TODAY()-INT($C29)=1," dia"," dias"),IF(INT($C29)=TODAY(),"Vence hoje","Vence em "&amp;(INT($C29)-TODAY())&amp;IF(INT($C29)-TODAY()=1," dia"," dias")))))))</f>
        <v/>
      </c>
    </row>
    <row r="30">
      <c r="A30" s="18" t="n"/>
      <c r="B30" s="14" t="n"/>
      <c r="C30" s="24" t="n"/>
      <c r="D30" s="24" t="n"/>
      <c r="E30" s="18" t="n"/>
      <c r="F30" s="19" t="n"/>
      <c r="G30" s="20">
        <f>IF(AND($A30="",$B30="",$C30=""),"",IF($C30="","Falta o vencimento",IF(NOT(ISNUMBER($C30)),"Vencimento inválido: use 10/11/2026",IF($D30&lt;&gt;"",IF(NOT(ISNUMBER($D30)),"Data de pagamento inválida: use 28/10/2026",IF($F30="Sim","Paga e lançada","Paga: falta lançar em Lançamentos")),IF(INT($C30)&lt;TODAY(),"Atrasada há "&amp;(TODAY()-INT($C30))&amp;IF(TODAY()-INT($C30)=1," dia"," dias"),IF(INT($C30)=TODAY(),"Vence hoje","Vence em "&amp;(INT($C30)-TODAY())&amp;IF(INT($C30)-TODAY()=1," dia"," dias")))))))</f>
        <v/>
      </c>
    </row>
    <row r="31">
      <c r="A31" s="18" t="n"/>
      <c r="B31" s="14" t="n"/>
      <c r="C31" s="24" t="n"/>
      <c r="D31" s="24" t="n"/>
      <c r="E31" s="18" t="n"/>
      <c r="F31" s="19" t="n"/>
      <c r="G31" s="20">
        <f>IF(AND($A31="",$B31="",$C31=""),"",IF($C31="","Falta o vencimento",IF(NOT(ISNUMBER($C31)),"Vencimento inválido: use 10/11/2026",IF($D31&lt;&gt;"",IF(NOT(ISNUMBER($D31)),"Data de pagamento inválida: use 28/10/2026",IF($F31="Sim","Paga e lançada","Paga: falta lançar em Lançamentos")),IF(INT($C31)&lt;TODAY(),"Atrasada há "&amp;(TODAY()-INT($C31))&amp;IF(TODAY()-INT($C31)=1," dia"," dias"),IF(INT($C31)=TODAY(),"Vence hoje","Vence em "&amp;(INT($C31)-TODAY())&amp;IF(INT($C31)-TODAY()=1," dia"," dias")))))))</f>
        <v/>
      </c>
    </row>
    <row r="32">
      <c r="A32" s="18" t="n"/>
      <c r="B32" s="14" t="n"/>
      <c r="C32" s="24" t="n"/>
      <c r="D32" s="24" t="n"/>
      <c r="E32" s="18" t="n"/>
      <c r="F32" s="19" t="n"/>
      <c r="G32" s="20">
        <f>IF(AND($A32="",$B32="",$C32=""),"",IF($C32="","Falta o vencimento",IF(NOT(ISNUMBER($C32)),"Vencimento inválido: use 10/11/2026",IF($D32&lt;&gt;"",IF(NOT(ISNUMBER($D32)),"Data de pagamento inválida: use 28/10/2026",IF($F32="Sim","Paga e lançada","Paga: falta lançar em Lançamentos")),IF(INT($C32)&lt;TODAY(),"Atrasada há "&amp;(TODAY()-INT($C32))&amp;IF(TODAY()-INT($C32)=1," dia"," dias"),IF(INT($C32)=TODAY(),"Vence hoje","Vence em "&amp;(INT($C32)-TODAY())&amp;IF(INT($C32)-TODAY()=1," dia"," dias")))))))</f>
        <v/>
      </c>
    </row>
    <row r="33">
      <c r="A33" s="18" t="n"/>
      <c r="B33" s="14" t="n"/>
      <c r="C33" s="24" t="n"/>
      <c r="D33" s="24" t="n"/>
      <c r="E33" s="18" t="n"/>
      <c r="F33" s="19" t="n"/>
      <c r="G33" s="20">
        <f>IF(AND($A33="",$B33="",$C33=""),"",IF($C33="","Falta o vencimento",IF(NOT(ISNUMBER($C33)),"Vencimento inválido: use 10/11/2026",IF($D33&lt;&gt;"",IF(NOT(ISNUMBER($D33)),"Data de pagamento inválida: use 28/10/2026",IF($F33="Sim","Paga e lançada","Paga: falta lançar em Lançamentos")),IF(INT($C33)&lt;TODAY(),"Atrasada há "&amp;(TODAY()-INT($C33))&amp;IF(TODAY()-INT($C33)=1," dia"," dias"),IF(INT($C33)=TODAY(),"Vence hoje","Vence em "&amp;(INT($C33)-TODAY())&amp;IF(INT($C33)-TODAY()=1," dia"," dias")))))))</f>
        <v/>
      </c>
    </row>
    <row r="34">
      <c r="A34" s="18" t="n"/>
      <c r="B34" s="14" t="n"/>
      <c r="C34" s="24" t="n"/>
      <c r="D34" s="24" t="n"/>
      <c r="E34" s="18" t="n"/>
      <c r="F34" s="19" t="n"/>
      <c r="G34" s="20">
        <f>IF(AND($A34="",$B34="",$C34=""),"",IF($C34="","Falta o vencimento",IF(NOT(ISNUMBER($C34)),"Vencimento inválido: use 10/11/2026",IF($D34&lt;&gt;"",IF(NOT(ISNUMBER($D34)),"Data de pagamento inválida: use 28/10/2026",IF($F34="Sim","Paga e lançada","Paga: falta lançar em Lançamentos")),IF(INT($C34)&lt;TODAY(),"Atrasada há "&amp;(TODAY()-INT($C34))&amp;IF(TODAY()-INT($C34)=1," dia"," dias"),IF(INT($C34)=TODAY(),"Vence hoje","Vence em "&amp;(INT($C34)-TODAY())&amp;IF(INT($C34)-TODAY()=1," dia"," dias")))))))</f>
        <v/>
      </c>
    </row>
    <row r="35">
      <c r="A35" s="18" t="n"/>
      <c r="B35" s="14" t="n"/>
      <c r="C35" s="24" t="n"/>
      <c r="D35" s="24" t="n"/>
      <c r="E35" s="18" t="n"/>
      <c r="F35" s="19" t="n"/>
      <c r="G35" s="20">
        <f>IF(AND($A35="",$B35="",$C35=""),"",IF($C35="","Falta o vencimento",IF(NOT(ISNUMBER($C35)),"Vencimento inválido: use 10/11/2026",IF($D35&lt;&gt;"",IF(NOT(ISNUMBER($D35)),"Data de pagamento inválida: use 28/10/2026",IF($F35="Sim","Paga e lançada","Paga: falta lançar em Lançamentos")),IF(INT($C35)&lt;TODAY(),"Atrasada há "&amp;(TODAY()-INT($C35))&amp;IF(TODAY()-INT($C35)=1," dia"," dias"),IF(INT($C35)=TODAY(),"Vence hoje","Vence em "&amp;(INT($C35)-TODAY())&amp;IF(INT($C35)-TODAY()=1," dia"," dias")))))))</f>
        <v/>
      </c>
    </row>
    <row r="36">
      <c r="A36" s="18" t="n"/>
      <c r="B36" s="14" t="n"/>
      <c r="C36" s="24" t="n"/>
      <c r="D36" s="24" t="n"/>
      <c r="E36" s="18" t="n"/>
      <c r="F36" s="19" t="n"/>
      <c r="G36" s="20">
        <f>IF(AND($A36="",$B36="",$C36=""),"",IF($C36="","Falta o vencimento",IF(NOT(ISNUMBER($C36)),"Vencimento inválido: use 10/11/2026",IF($D36&lt;&gt;"",IF(NOT(ISNUMBER($D36)),"Data de pagamento inválida: use 28/10/2026",IF($F36="Sim","Paga e lançada","Paga: falta lançar em Lançamentos")),IF(INT($C36)&lt;TODAY(),"Atrasada há "&amp;(TODAY()-INT($C36))&amp;IF(TODAY()-INT($C36)=1," dia"," dias"),IF(INT($C36)=TODAY(),"Vence hoje","Vence em "&amp;(INT($C36)-TODAY())&amp;IF(INT($C36)-TODAY()=1," dia"," dias")))))))</f>
        <v/>
      </c>
    </row>
    <row r="37">
      <c r="A37" s="18" t="n"/>
      <c r="B37" s="14" t="n"/>
      <c r="C37" s="24" t="n"/>
      <c r="D37" s="24" t="n"/>
      <c r="E37" s="18" t="n"/>
      <c r="F37" s="19" t="n"/>
      <c r="G37" s="20">
        <f>IF(AND($A37="",$B37="",$C37=""),"",IF($C37="","Falta o vencimento",IF(NOT(ISNUMBER($C37)),"Vencimento inválido: use 10/11/2026",IF($D37&lt;&gt;"",IF(NOT(ISNUMBER($D37)),"Data de pagamento inválida: use 28/10/2026",IF($F37="Sim","Paga e lançada","Paga: falta lançar em Lançamentos")),IF(INT($C37)&lt;TODAY(),"Atrasada há "&amp;(TODAY()-INT($C37))&amp;IF(TODAY()-INT($C37)=1," dia"," dias"),IF(INT($C37)=TODAY(),"Vence hoje","Vence em "&amp;(INT($C37)-TODAY())&amp;IF(INT($C37)-TODAY()=1," dia"," dias")))))))</f>
        <v/>
      </c>
    </row>
    <row r="38">
      <c r="A38" s="18" t="n"/>
      <c r="B38" s="14" t="n"/>
      <c r="C38" s="24" t="n"/>
      <c r="D38" s="24" t="n"/>
      <c r="E38" s="18" t="n"/>
      <c r="F38" s="19" t="n"/>
      <c r="G38" s="20">
        <f>IF(AND($A38="",$B38="",$C38=""),"",IF($C38="","Falta o vencimento",IF(NOT(ISNUMBER($C38)),"Vencimento inválido: use 10/11/2026",IF($D38&lt;&gt;"",IF(NOT(ISNUMBER($D38)),"Data de pagamento inválida: use 28/10/2026",IF($F38="Sim","Paga e lançada","Paga: falta lançar em Lançamentos")),IF(INT($C38)&lt;TODAY(),"Atrasada há "&amp;(TODAY()-INT($C38))&amp;IF(TODAY()-INT($C38)=1," dia"," dias"),IF(INT($C38)=TODAY(),"Vence hoje","Vence em "&amp;(INT($C38)-TODAY())&amp;IF(INT($C38)-TODAY()=1," dia"," dias")))))))</f>
        <v/>
      </c>
    </row>
    <row r="39">
      <c r="A39" s="18" t="n"/>
      <c r="B39" s="14" t="n"/>
      <c r="C39" s="24" t="n"/>
      <c r="D39" s="24" t="n"/>
      <c r="E39" s="18" t="n"/>
      <c r="F39" s="19" t="n"/>
      <c r="G39" s="20">
        <f>IF(AND($A39="",$B39="",$C39=""),"",IF($C39="","Falta o vencimento",IF(NOT(ISNUMBER($C39)),"Vencimento inválido: use 10/11/2026",IF($D39&lt;&gt;"",IF(NOT(ISNUMBER($D39)),"Data de pagamento inválida: use 28/10/2026",IF($F39="Sim","Paga e lançada","Paga: falta lançar em Lançamentos")),IF(INT($C39)&lt;TODAY(),"Atrasada há "&amp;(TODAY()-INT($C39))&amp;IF(TODAY()-INT($C39)=1," dia"," dias"),IF(INT($C39)=TODAY(),"Vence hoje","Vence em "&amp;(INT($C39)-TODAY())&amp;IF(INT($C39)-TODAY()=1," dia"," dias")))))))</f>
        <v/>
      </c>
    </row>
    <row r="40">
      <c r="A40" s="18" t="n"/>
      <c r="B40" s="14" t="n"/>
      <c r="C40" s="24" t="n"/>
      <c r="D40" s="24" t="n"/>
      <c r="E40" s="18" t="n"/>
      <c r="F40" s="19" t="n"/>
      <c r="G40" s="20">
        <f>IF(AND($A40="",$B40="",$C40=""),"",IF($C40="","Falta o vencimento",IF(NOT(ISNUMBER($C40)),"Vencimento inválido: use 10/11/2026",IF($D40&lt;&gt;"",IF(NOT(ISNUMBER($D40)),"Data de pagamento inválida: use 28/10/2026",IF($F40="Sim","Paga e lançada","Paga: falta lançar em Lançamentos")),IF(INT($C40)&lt;TODAY(),"Atrasada há "&amp;(TODAY()-INT($C40))&amp;IF(TODAY()-INT($C40)=1," dia"," dias"),IF(INT($C40)=TODAY(),"Vence hoje","Vence em "&amp;(INT($C40)-TODAY())&amp;IF(INT($C40)-TODAY()=1," dia"," dias")))))))</f>
        <v/>
      </c>
    </row>
    <row r="41">
      <c r="A41" s="18" t="n"/>
      <c r="B41" s="14" t="n"/>
      <c r="C41" s="24" t="n"/>
      <c r="D41" s="24" t="n"/>
      <c r="E41" s="18" t="n"/>
      <c r="F41" s="19" t="n"/>
      <c r="G41" s="20">
        <f>IF(AND($A41="",$B41="",$C41=""),"",IF($C41="","Falta o vencimento",IF(NOT(ISNUMBER($C41)),"Vencimento inválido: use 10/11/2026",IF($D41&lt;&gt;"",IF(NOT(ISNUMBER($D41)),"Data de pagamento inválida: use 28/10/2026",IF($F41="Sim","Paga e lançada","Paga: falta lançar em Lançamentos")),IF(INT($C41)&lt;TODAY(),"Atrasada há "&amp;(TODAY()-INT($C41))&amp;IF(TODAY()-INT($C41)=1," dia"," dias"),IF(INT($C41)=TODAY(),"Vence hoje","Vence em "&amp;(INT($C41)-TODAY())&amp;IF(INT($C41)-TODAY()=1," dia"," dias")))))))</f>
        <v/>
      </c>
    </row>
    <row r="42">
      <c r="A42" s="18" t="n"/>
      <c r="B42" s="14" t="n"/>
      <c r="C42" s="24" t="n"/>
      <c r="D42" s="24" t="n"/>
      <c r="E42" s="18" t="n"/>
      <c r="F42" s="19" t="n"/>
      <c r="G42" s="20">
        <f>IF(AND($A42="",$B42="",$C42=""),"",IF($C42="","Falta o vencimento",IF(NOT(ISNUMBER($C42)),"Vencimento inválido: use 10/11/2026",IF($D42&lt;&gt;"",IF(NOT(ISNUMBER($D42)),"Data de pagamento inválida: use 28/10/2026",IF($F42="Sim","Paga e lançada","Paga: falta lançar em Lançamentos")),IF(INT($C42)&lt;TODAY(),"Atrasada há "&amp;(TODAY()-INT($C42))&amp;IF(TODAY()-INT($C42)=1," dia"," dias"),IF(INT($C42)=TODAY(),"Vence hoje","Vence em "&amp;(INT($C42)-TODAY())&amp;IF(INT($C42)-TODAY()=1," dia"," dias")))))))</f>
        <v/>
      </c>
    </row>
    <row r="43">
      <c r="A43" s="18" t="n"/>
      <c r="B43" s="14" t="n"/>
      <c r="C43" s="24" t="n"/>
      <c r="D43" s="24" t="n"/>
      <c r="E43" s="18" t="n"/>
      <c r="F43" s="19" t="n"/>
      <c r="G43" s="20">
        <f>IF(AND($A43="",$B43="",$C43=""),"",IF($C43="","Falta o vencimento",IF(NOT(ISNUMBER($C43)),"Vencimento inválido: use 10/11/2026",IF($D43&lt;&gt;"",IF(NOT(ISNUMBER($D43)),"Data de pagamento inválida: use 28/10/2026",IF($F43="Sim","Paga e lançada","Paga: falta lançar em Lançamentos")),IF(INT($C43)&lt;TODAY(),"Atrasada há "&amp;(TODAY()-INT($C43))&amp;IF(TODAY()-INT($C43)=1," dia"," dias"),IF(INT($C43)=TODAY(),"Vence hoje","Vence em "&amp;(INT($C43)-TODAY())&amp;IF(INT($C43)-TODAY()=1," dia"," dias")))))))</f>
        <v/>
      </c>
    </row>
    <row r="44">
      <c r="A44" s="18" t="n"/>
      <c r="B44" s="14" t="n"/>
      <c r="C44" s="24" t="n"/>
      <c r="D44" s="24" t="n"/>
      <c r="E44" s="18" t="n"/>
      <c r="F44" s="19" t="n"/>
      <c r="G44" s="20">
        <f>IF(AND($A44="",$B44="",$C44=""),"",IF($C44="","Falta o vencimento",IF(NOT(ISNUMBER($C44)),"Vencimento inválido: use 10/11/2026",IF($D44&lt;&gt;"",IF(NOT(ISNUMBER($D44)),"Data de pagamento inválida: use 28/10/2026",IF($F44="Sim","Paga e lançada","Paga: falta lançar em Lançamentos")),IF(INT($C44)&lt;TODAY(),"Atrasada há "&amp;(TODAY()-INT($C44))&amp;IF(TODAY()-INT($C44)=1," dia"," dias"),IF(INT($C44)=TODAY(),"Vence hoje","Vence em "&amp;(INT($C44)-TODAY())&amp;IF(INT($C44)-TODAY()=1," dia"," dias")))))))</f>
        <v/>
      </c>
    </row>
    <row r="45">
      <c r="A45" s="18" t="n"/>
      <c r="B45" s="14" t="n"/>
      <c r="C45" s="24" t="n"/>
      <c r="D45" s="24" t="n"/>
      <c r="E45" s="18" t="n"/>
      <c r="F45" s="19" t="n"/>
      <c r="G45" s="20">
        <f>IF(AND($A45="",$B45="",$C45=""),"",IF($C45="","Falta o vencimento",IF(NOT(ISNUMBER($C45)),"Vencimento inválido: use 10/11/2026",IF($D45&lt;&gt;"",IF(NOT(ISNUMBER($D45)),"Data de pagamento inválida: use 28/10/2026",IF($F45="Sim","Paga e lançada","Paga: falta lançar em Lançamentos")),IF(INT($C45)&lt;TODAY(),"Atrasada há "&amp;(TODAY()-INT($C45))&amp;IF(TODAY()-INT($C45)=1," dia"," dias"),IF(INT($C45)=TODAY(),"Vence hoje","Vence em "&amp;(INT($C45)-TODAY())&amp;IF(INT($C45)-TODAY()=1," dia"," dias")))))))</f>
        <v/>
      </c>
    </row>
    <row r="46">
      <c r="A46" s="18" t="n"/>
      <c r="B46" s="14" t="n"/>
      <c r="C46" s="24" t="n"/>
      <c r="D46" s="24" t="n"/>
      <c r="E46" s="18" t="n"/>
      <c r="F46" s="19" t="n"/>
      <c r="G46" s="20">
        <f>IF(AND($A46="",$B46="",$C46=""),"",IF($C46="","Falta o vencimento",IF(NOT(ISNUMBER($C46)),"Vencimento inválido: use 10/11/2026",IF($D46&lt;&gt;"",IF(NOT(ISNUMBER($D46)),"Data de pagamento inválida: use 28/10/2026",IF($F46="Sim","Paga e lançada","Paga: falta lançar em Lançamentos")),IF(INT($C46)&lt;TODAY(),"Atrasada há "&amp;(TODAY()-INT($C46))&amp;IF(TODAY()-INT($C46)=1," dia"," dias"),IF(INT($C46)=TODAY(),"Vence hoje","Vence em "&amp;(INT($C46)-TODAY())&amp;IF(INT($C46)-TODAY()=1," dia"," dias")))))))</f>
        <v/>
      </c>
    </row>
    <row r="47">
      <c r="A47" s="18" t="n"/>
      <c r="B47" s="14" t="n"/>
      <c r="C47" s="24" t="n"/>
      <c r="D47" s="24" t="n"/>
      <c r="E47" s="18" t="n"/>
      <c r="F47" s="19" t="n"/>
      <c r="G47" s="20">
        <f>IF(AND($A47="",$B47="",$C47=""),"",IF($C47="","Falta o vencimento",IF(NOT(ISNUMBER($C47)),"Vencimento inválido: use 10/11/2026",IF($D47&lt;&gt;"",IF(NOT(ISNUMBER($D47)),"Data de pagamento inválida: use 28/10/2026",IF($F47="Sim","Paga e lançada","Paga: falta lançar em Lançamentos")),IF(INT($C47)&lt;TODAY(),"Atrasada há "&amp;(TODAY()-INT($C47))&amp;IF(TODAY()-INT($C47)=1," dia"," dias"),IF(INT($C47)=TODAY(),"Vence hoje","Vence em "&amp;(INT($C47)-TODAY())&amp;IF(INT($C47)-TODAY()=1," dia"," dias")))))))</f>
        <v/>
      </c>
    </row>
    <row r="48">
      <c r="A48" s="18" t="n"/>
      <c r="B48" s="14" t="n"/>
      <c r="C48" s="24" t="n"/>
      <c r="D48" s="24" t="n"/>
      <c r="E48" s="18" t="n"/>
      <c r="F48" s="19" t="n"/>
      <c r="G48" s="20">
        <f>IF(AND($A48="",$B48="",$C48=""),"",IF($C48="","Falta o vencimento",IF(NOT(ISNUMBER($C48)),"Vencimento inválido: use 10/11/2026",IF($D48&lt;&gt;"",IF(NOT(ISNUMBER($D48)),"Data de pagamento inválida: use 28/10/2026",IF($F48="Sim","Paga e lançada","Paga: falta lançar em Lançamentos")),IF(INT($C48)&lt;TODAY(),"Atrasada há "&amp;(TODAY()-INT($C48))&amp;IF(TODAY()-INT($C48)=1," dia"," dias"),IF(INT($C48)=TODAY(),"Vence hoje","Vence em "&amp;(INT($C48)-TODAY())&amp;IF(INT($C48)-TODAY()=1," dia"," dias")))))))</f>
        <v/>
      </c>
    </row>
    <row r="49">
      <c r="A49" s="18" t="n"/>
      <c r="B49" s="14" t="n"/>
      <c r="C49" s="24" t="n"/>
      <c r="D49" s="24" t="n"/>
      <c r="E49" s="18" t="n"/>
      <c r="F49" s="19" t="n"/>
      <c r="G49" s="20">
        <f>IF(AND($A49="",$B49="",$C49=""),"",IF($C49="","Falta o vencimento",IF(NOT(ISNUMBER($C49)),"Vencimento inválido: use 10/11/2026",IF($D49&lt;&gt;"",IF(NOT(ISNUMBER($D49)),"Data de pagamento inválida: use 28/10/2026",IF($F49="Sim","Paga e lançada","Paga: falta lançar em Lançamentos")),IF(INT($C49)&lt;TODAY(),"Atrasada há "&amp;(TODAY()-INT($C49))&amp;IF(TODAY()-INT($C49)=1," dia"," dias"),IF(INT($C49)=TODAY(),"Vence hoje","Vence em "&amp;(INT($C49)-TODAY())&amp;IF(INT($C49)-TODAY()=1," dia"," dias")))))))</f>
        <v/>
      </c>
    </row>
    <row r="50">
      <c r="A50" s="18" t="n"/>
      <c r="B50" s="14" t="n"/>
      <c r="C50" s="24" t="n"/>
      <c r="D50" s="24" t="n"/>
      <c r="E50" s="18" t="n"/>
      <c r="F50" s="19" t="n"/>
      <c r="G50" s="20">
        <f>IF(AND($A50="",$B50="",$C50=""),"",IF($C50="","Falta o vencimento",IF(NOT(ISNUMBER($C50)),"Vencimento inválido: use 10/11/2026",IF($D50&lt;&gt;"",IF(NOT(ISNUMBER($D50)),"Data de pagamento inválida: use 28/10/2026",IF($F50="Sim","Paga e lançada","Paga: falta lançar em Lançamentos")),IF(INT($C50)&lt;TODAY(),"Atrasada há "&amp;(TODAY()-INT($C50))&amp;IF(TODAY()-INT($C50)=1," dia"," dias"),IF(INT($C50)=TODAY(),"Vence hoje","Vence em "&amp;(INT($C50)-TODAY())&amp;IF(INT($C50)-TODAY()=1," dia"," dias")))))))</f>
        <v/>
      </c>
    </row>
    <row r="51">
      <c r="A51" s="18" t="n"/>
      <c r="B51" s="14" t="n"/>
      <c r="C51" s="24" t="n"/>
      <c r="D51" s="24" t="n"/>
      <c r="E51" s="18" t="n"/>
      <c r="F51" s="19" t="n"/>
      <c r="G51" s="20">
        <f>IF(AND($A51="",$B51="",$C51=""),"",IF($C51="","Falta o vencimento",IF(NOT(ISNUMBER($C51)),"Vencimento inválido: use 10/11/2026",IF($D51&lt;&gt;"",IF(NOT(ISNUMBER($D51)),"Data de pagamento inválida: use 28/10/2026",IF($F51="Sim","Paga e lançada","Paga: falta lançar em Lançamentos")),IF(INT($C51)&lt;TODAY(),"Atrasada há "&amp;(TODAY()-INT($C51))&amp;IF(TODAY()-INT($C51)=1," dia"," dias"),IF(INT($C51)=TODAY(),"Vence hoje","Vence em "&amp;(INT($C51)-TODAY())&amp;IF(INT($C51)-TODAY()=1," dia"," dias")))))))</f>
        <v/>
      </c>
    </row>
    <row r="52">
      <c r="A52" s="18" t="n"/>
      <c r="B52" s="14" t="n"/>
      <c r="C52" s="24" t="n"/>
      <c r="D52" s="24" t="n"/>
      <c r="E52" s="18" t="n"/>
      <c r="F52" s="19" t="n"/>
      <c r="G52" s="20">
        <f>IF(AND($A52="",$B52="",$C52=""),"",IF($C52="","Falta o vencimento",IF(NOT(ISNUMBER($C52)),"Vencimento inválido: use 10/11/2026",IF($D52&lt;&gt;"",IF(NOT(ISNUMBER($D52)),"Data de pagamento inválida: use 28/10/2026",IF($F52="Sim","Paga e lançada","Paga: falta lançar em Lançamentos")),IF(INT($C52)&lt;TODAY(),"Atrasada há "&amp;(TODAY()-INT($C52))&amp;IF(TODAY()-INT($C52)=1," dia"," dias"),IF(INT($C52)=TODAY(),"Vence hoje","Vence em "&amp;(INT($C52)-TODAY())&amp;IF(INT($C52)-TODAY()=1," dia"," dias")))))))</f>
        <v/>
      </c>
    </row>
    <row r="53">
      <c r="A53" s="18" t="n"/>
      <c r="B53" s="14" t="n"/>
      <c r="C53" s="24" t="n"/>
      <c r="D53" s="24" t="n"/>
      <c r="E53" s="18" t="n"/>
      <c r="F53" s="19" t="n"/>
      <c r="G53" s="20">
        <f>IF(AND($A53="",$B53="",$C53=""),"",IF($C53="","Falta o vencimento",IF(NOT(ISNUMBER($C53)),"Vencimento inválido: use 10/11/2026",IF($D53&lt;&gt;"",IF(NOT(ISNUMBER($D53)),"Data de pagamento inválida: use 28/10/2026",IF($F53="Sim","Paga e lançada","Paga: falta lançar em Lançamentos")),IF(INT($C53)&lt;TODAY(),"Atrasada há "&amp;(TODAY()-INT($C53))&amp;IF(TODAY()-INT($C53)=1," dia"," dias"),IF(INT($C53)=TODAY(),"Vence hoje","Vence em "&amp;(INT($C53)-TODAY())&amp;IF(INT($C53)-TODAY()=1," dia"," dias")))))))</f>
        <v/>
      </c>
    </row>
    <row r="54">
      <c r="A54" s="18" t="n"/>
      <c r="B54" s="14" t="n"/>
      <c r="C54" s="24" t="n"/>
      <c r="D54" s="24" t="n"/>
      <c r="E54" s="18" t="n"/>
      <c r="F54" s="19" t="n"/>
      <c r="G54" s="20">
        <f>IF(AND($A54="",$B54="",$C54=""),"",IF($C54="","Falta o vencimento",IF(NOT(ISNUMBER($C54)),"Vencimento inválido: use 10/11/2026",IF($D54&lt;&gt;"",IF(NOT(ISNUMBER($D54)),"Data de pagamento inválida: use 28/10/2026",IF($F54="Sim","Paga e lançada","Paga: falta lançar em Lançamentos")),IF(INT($C54)&lt;TODAY(),"Atrasada há "&amp;(TODAY()-INT($C54))&amp;IF(TODAY()-INT($C54)=1," dia"," dias"),IF(INT($C54)=TODAY(),"Vence hoje","Vence em "&amp;(INT($C54)-TODAY())&amp;IF(INT($C54)-TODAY()=1," dia"," dias")))))))</f>
        <v/>
      </c>
    </row>
    <row r="55">
      <c r="A55" s="18" t="n"/>
      <c r="B55" s="14" t="n"/>
      <c r="C55" s="24" t="n"/>
      <c r="D55" s="24" t="n"/>
      <c r="E55" s="18" t="n"/>
      <c r="F55" s="19" t="n"/>
      <c r="G55" s="20">
        <f>IF(AND($A55="",$B55="",$C55=""),"",IF($C55="","Falta o vencimento",IF(NOT(ISNUMBER($C55)),"Vencimento inválido: use 10/11/2026",IF($D55&lt;&gt;"",IF(NOT(ISNUMBER($D55)),"Data de pagamento inválida: use 28/10/2026",IF($F55="Sim","Paga e lançada","Paga: falta lançar em Lançamentos")),IF(INT($C55)&lt;TODAY(),"Atrasada há "&amp;(TODAY()-INT($C55))&amp;IF(TODAY()-INT($C55)=1," dia"," dias"),IF(INT($C55)=TODAY(),"Vence hoje","Vence em "&amp;(INT($C55)-TODAY())&amp;IF(INT($C55)-TODAY()=1," dia"," dias")))))))</f>
        <v/>
      </c>
    </row>
    <row r="56">
      <c r="A56" s="18" t="n"/>
      <c r="B56" s="14" t="n"/>
      <c r="C56" s="24" t="n"/>
      <c r="D56" s="24" t="n"/>
      <c r="E56" s="18" t="n"/>
      <c r="F56" s="19" t="n"/>
      <c r="G56" s="20">
        <f>IF(AND($A56="",$B56="",$C56=""),"",IF($C56="","Falta o vencimento",IF(NOT(ISNUMBER($C56)),"Vencimento inválido: use 10/11/2026",IF($D56&lt;&gt;"",IF(NOT(ISNUMBER($D56)),"Data de pagamento inválida: use 28/10/2026",IF($F56="Sim","Paga e lançada","Paga: falta lançar em Lançamentos")),IF(INT($C56)&lt;TODAY(),"Atrasada há "&amp;(TODAY()-INT($C56))&amp;IF(TODAY()-INT($C56)=1," dia"," dias"),IF(INT($C56)=TODAY(),"Vence hoje","Vence em "&amp;(INT($C56)-TODAY())&amp;IF(INT($C56)-TODAY()=1," dia"," dias")))))))</f>
        <v/>
      </c>
    </row>
    <row r="57">
      <c r="A57" s="18" t="n"/>
      <c r="B57" s="14" t="n"/>
      <c r="C57" s="24" t="n"/>
      <c r="D57" s="24" t="n"/>
      <c r="E57" s="18" t="n"/>
      <c r="F57" s="19" t="n"/>
      <c r="G57" s="20">
        <f>IF(AND($A57="",$B57="",$C57=""),"",IF($C57="","Falta o vencimento",IF(NOT(ISNUMBER($C57)),"Vencimento inválido: use 10/11/2026",IF($D57&lt;&gt;"",IF(NOT(ISNUMBER($D57)),"Data de pagamento inválida: use 28/10/2026",IF($F57="Sim","Paga e lançada","Paga: falta lançar em Lançamentos")),IF(INT($C57)&lt;TODAY(),"Atrasada há "&amp;(TODAY()-INT($C57))&amp;IF(TODAY()-INT($C57)=1," dia"," dias"),IF(INT($C57)=TODAY(),"Vence hoje","Vence em "&amp;(INT($C57)-TODAY())&amp;IF(INT($C57)-TODAY()=1," dia"," dias")))))))</f>
        <v/>
      </c>
    </row>
    <row r="58">
      <c r="A58" s="18" t="n"/>
      <c r="B58" s="14" t="n"/>
      <c r="C58" s="24" t="n"/>
      <c r="D58" s="24" t="n"/>
      <c r="E58" s="18" t="n"/>
      <c r="F58" s="19" t="n"/>
      <c r="G58" s="20">
        <f>IF(AND($A58="",$B58="",$C58=""),"",IF($C58="","Falta o vencimento",IF(NOT(ISNUMBER($C58)),"Vencimento inválido: use 10/11/2026",IF($D58&lt;&gt;"",IF(NOT(ISNUMBER($D58)),"Data de pagamento inválida: use 28/10/2026",IF($F58="Sim","Paga e lançada","Paga: falta lançar em Lançamentos")),IF(INT($C58)&lt;TODAY(),"Atrasada há "&amp;(TODAY()-INT($C58))&amp;IF(TODAY()-INT($C58)=1," dia"," dias"),IF(INT($C58)=TODAY(),"Vence hoje","Vence em "&amp;(INT($C58)-TODAY())&amp;IF(INT($C58)-TODAY()=1," dia"," dias")))))))</f>
        <v/>
      </c>
    </row>
    <row r="59">
      <c r="A59" s="18" t="n"/>
      <c r="B59" s="14" t="n"/>
      <c r="C59" s="24" t="n"/>
      <c r="D59" s="24" t="n"/>
      <c r="E59" s="18" t="n"/>
      <c r="F59" s="19" t="n"/>
      <c r="G59" s="20">
        <f>IF(AND($A59="",$B59="",$C59=""),"",IF($C59="","Falta o vencimento",IF(NOT(ISNUMBER($C59)),"Vencimento inválido: use 10/11/2026",IF($D59&lt;&gt;"",IF(NOT(ISNUMBER($D59)),"Data de pagamento inválida: use 28/10/2026",IF($F59="Sim","Paga e lançada","Paga: falta lançar em Lançamentos")),IF(INT($C59)&lt;TODAY(),"Atrasada há "&amp;(TODAY()-INT($C59))&amp;IF(TODAY()-INT($C59)=1," dia"," dias"),IF(INT($C59)=TODAY(),"Vence hoje","Vence em "&amp;(INT($C59)-TODAY())&amp;IF(INT($C59)-TODAY()=1," dia"," dias")))))))</f>
        <v/>
      </c>
    </row>
    <row r="60">
      <c r="A60" s="18" t="n"/>
      <c r="B60" s="14" t="n"/>
      <c r="C60" s="24" t="n"/>
      <c r="D60" s="24" t="n"/>
      <c r="E60" s="18" t="n"/>
      <c r="F60" s="19" t="n"/>
      <c r="G60" s="20">
        <f>IF(AND($A60="",$B60="",$C60=""),"",IF($C60="","Falta o vencimento",IF(NOT(ISNUMBER($C60)),"Vencimento inválido: use 10/11/2026",IF($D60&lt;&gt;"",IF(NOT(ISNUMBER($D60)),"Data de pagamento inválida: use 28/10/2026",IF($F60="Sim","Paga e lançada","Paga: falta lançar em Lançamentos")),IF(INT($C60)&lt;TODAY(),"Atrasada há "&amp;(TODAY()-INT($C60))&amp;IF(TODAY()-INT($C60)=1," dia"," dias"),IF(INT($C60)=TODAY(),"Vence hoje","Vence em "&amp;(INT($C60)-TODAY())&amp;IF(INT($C60)-TODAY()=1," dia"," dias")))))))</f>
        <v/>
      </c>
    </row>
    <row r="61">
      <c r="A61" s="18" t="n"/>
      <c r="B61" s="14" t="n"/>
      <c r="C61" s="24" t="n"/>
      <c r="D61" s="24" t="n"/>
      <c r="E61" s="18" t="n"/>
      <c r="F61" s="19" t="n"/>
      <c r="G61" s="20">
        <f>IF(AND($A61="",$B61="",$C61=""),"",IF($C61="","Falta o vencimento",IF(NOT(ISNUMBER($C61)),"Vencimento inválido: use 10/11/2026",IF($D61&lt;&gt;"",IF(NOT(ISNUMBER($D61)),"Data de pagamento inválida: use 28/10/2026",IF($F61="Sim","Paga e lançada","Paga: falta lançar em Lançamentos")),IF(INT($C61)&lt;TODAY(),"Atrasada há "&amp;(TODAY()-INT($C61))&amp;IF(TODAY()-INT($C61)=1," dia"," dias"),IF(INT($C61)=TODAY(),"Vence hoje","Vence em "&amp;(INT($C61)-TODAY())&amp;IF(INT($C61)-TODAY()=1," dia"," dias")))))))</f>
        <v/>
      </c>
    </row>
    <row r="62">
      <c r="A62" s="18" t="n"/>
      <c r="B62" s="14" t="n"/>
      <c r="C62" s="24" t="n"/>
      <c r="D62" s="24" t="n"/>
      <c r="E62" s="18" t="n"/>
      <c r="F62" s="19" t="n"/>
      <c r="G62" s="20">
        <f>IF(AND($A62="",$B62="",$C62=""),"",IF($C62="","Falta o vencimento",IF(NOT(ISNUMBER($C62)),"Vencimento inválido: use 10/11/2026",IF($D62&lt;&gt;"",IF(NOT(ISNUMBER($D62)),"Data de pagamento inválida: use 28/10/2026",IF($F62="Sim","Paga e lançada","Paga: falta lançar em Lançamentos")),IF(INT($C62)&lt;TODAY(),"Atrasada há "&amp;(TODAY()-INT($C62))&amp;IF(TODAY()-INT($C62)=1," dia"," dias"),IF(INT($C62)=TODAY(),"Vence hoje","Vence em "&amp;(INT($C62)-TODAY())&amp;IF(INT($C62)-TODAY()=1," dia"," dias")))))))</f>
        <v/>
      </c>
    </row>
    <row r="63">
      <c r="A63" s="18" t="n"/>
      <c r="B63" s="14" t="n"/>
      <c r="C63" s="24" t="n"/>
      <c r="D63" s="24" t="n"/>
      <c r="E63" s="18" t="n"/>
      <c r="F63" s="19" t="n"/>
      <c r="G63" s="20">
        <f>IF(AND($A63="",$B63="",$C63=""),"",IF($C63="","Falta o vencimento",IF(NOT(ISNUMBER($C63)),"Vencimento inválido: use 10/11/2026",IF($D63&lt;&gt;"",IF(NOT(ISNUMBER($D63)),"Data de pagamento inválida: use 28/10/2026",IF($F63="Sim","Paga e lançada","Paga: falta lançar em Lançamentos")),IF(INT($C63)&lt;TODAY(),"Atrasada há "&amp;(TODAY()-INT($C63))&amp;IF(TODAY()-INT($C63)=1," dia"," dias"),IF(INT($C63)=TODAY(),"Vence hoje","Vence em "&amp;(INT($C63)-TODAY())&amp;IF(INT($C63)-TODAY()=1," dia"," dias")))))))</f>
        <v/>
      </c>
    </row>
    <row r="64">
      <c r="A64" s="18" t="n"/>
      <c r="B64" s="14" t="n"/>
      <c r="C64" s="24" t="n"/>
      <c r="D64" s="24" t="n"/>
      <c r="E64" s="18" t="n"/>
      <c r="F64" s="19" t="n"/>
      <c r="G64" s="20">
        <f>IF(AND($A64="",$B64="",$C64=""),"",IF($C64="","Falta o vencimento",IF(NOT(ISNUMBER($C64)),"Vencimento inválido: use 10/11/2026",IF($D64&lt;&gt;"",IF(NOT(ISNUMBER($D64)),"Data de pagamento inválida: use 28/10/2026",IF($F64="Sim","Paga e lançada","Paga: falta lançar em Lançamentos")),IF(INT($C64)&lt;TODAY(),"Atrasada há "&amp;(TODAY()-INT($C64))&amp;IF(TODAY()-INT($C64)=1," dia"," dias"),IF(INT($C64)=TODAY(),"Vence hoje","Vence em "&amp;(INT($C64)-TODAY())&amp;IF(INT($C64)-TODAY()=1," dia"," dias")))))))</f>
        <v/>
      </c>
    </row>
    <row r="65">
      <c r="A65" s="18" t="n"/>
      <c r="B65" s="14" t="n"/>
      <c r="C65" s="24" t="n"/>
      <c r="D65" s="24" t="n"/>
      <c r="E65" s="18" t="n"/>
      <c r="F65" s="19" t="n"/>
      <c r="G65" s="20">
        <f>IF(AND($A65="",$B65="",$C65=""),"",IF($C65="","Falta o vencimento",IF(NOT(ISNUMBER($C65)),"Vencimento inválido: use 10/11/2026",IF($D65&lt;&gt;"",IF(NOT(ISNUMBER($D65)),"Data de pagamento inválida: use 28/10/2026",IF($F65="Sim","Paga e lançada","Paga: falta lançar em Lançamentos")),IF(INT($C65)&lt;TODAY(),"Atrasada há "&amp;(TODAY()-INT($C65))&amp;IF(TODAY()-INT($C65)=1," dia"," dias"),IF(INT($C65)=TODAY(),"Vence hoje","Vence em "&amp;(INT($C65)-TODAY())&amp;IF(INT($C65)-TODAY()=1," dia"," dias")))))))</f>
        <v/>
      </c>
    </row>
    <row r="66">
      <c r="A66" s="18" t="n"/>
      <c r="B66" s="14" t="n"/>
      <c r="C66" s="24" t="n"/>
      <c r="D66" s="24" t="n"/>
      <c r="E66" s="18" t="n"/>
      <c r="F66" s="19" t="n"/>
      <c r="G66" s="20">
        <f>IF(AND($A66="",$B66="",$C66=""),"",IF($C66="","Falta o vencimento",IF(NOT(ISNUMBER($C66)),"Vencimento inválido: use 10/11/2026",IF($D66&lt;&gt;"",IF(NOT(ISNUMBER($D66)),"Data de pagamento inválida: use 28/10/2026",IF($F66="Sim","Paga e lançada","Paga: falta lançar em Lançamentos")),IF(INT($C66)&lt;TODAY(),"Atrasada há "&amp;(TODAY()-INT($C66))&amp;IF(TODAY()-INT($C66)=1," dia"," dias"),IF(INT($C66)=TODAY(),"Vence hoje","Vence em "&amp;(INT($C66)-TODAY())&amp;IF(INT($C66)-TODAY()=1," dia"," dias")))))))</f>
        <v/>
      </c>
    </row>
    <row r="67">
      <c r="A67" s="18" t="n"/>
      <c r="B67" s="14" t="n"/>
      <c r="C67" s="24" t="n"/>
      <c r="D67" s="24" t="n"/>
      <c r="E67" s="18" t="n"/>
      <c r="F67" s="19" t="n"/>
      <c r="G67" s="20">
        <f>IF(AND($A67="",$B67="",$C67=""),"",IF($C67="","Falta o vencimento",IF(NOT(ISNUMBER($C67)),"Vencimento inválido: use 10/11/2026",IF($D67&lt;&gt;"",IF(NOT(ISNUMBER($D67)),"Data de pagamento inválida: use 28/10/2026",IF($F67="Sim","Paga e lançada","Paga: falta lançar em Lançamentos")),IF(INT($C67)&lt;TODAY(),"Atrasada há "&amp;(TODAY()-INT($C67))&amp;IF(TODAY()-INT($C67)=1," dia"," dias"),IF(INT($C67)=TODAY(),"Vence hoje","Vence em "&amp;(INT($C67)-TODAY())&amp;IF(INT($C67)-TODAY()=1," dia"," dias")))))))</f>
        <v/>
      </c>
    </row>
    <row r="68">
      <c r="A68" s="18" t="n"/>
      <c r="B68" s="14" t="n"/>
      <c r="C68" s="24" t="n"/>
      <c r="D68" s="24" t="n"/>
      <c r="E68" s="18" t="n"/>
      <c r="F68" s="19" t="n"/>
      <c r="G68" s="20">
        <f>IF(AND($A68="",$B68="",$C68=""),"",IF($C68="","Falta o vencimento",IF(NOT(ISNUMBER($C68)),"Vencimento inválido: use 10/11/2026",IF($D68&lt;&gt;"",IF(NOT(ISNUMBER($D68)),"Data de pagamento inválida: use 28/10/2026",IF($F68="Sim","Paga e lançada","Paga: falta lançar em Lançamentos")),IF(INT($C68)&lt;TODAY(),"Atrasada há "&amp;(TODAY()-INT($C68))&amp;IF(TODAY()-INT($C68)=1," dia"," dias"),IF(INT($C68)=TODAY(),"Vence hoje","Vence em "&amp;(INT($C68)-TODAY())&amp;IF(INT($C68)-TODAY()=1," dia"," dias")))))))</f>
        <v/>
      </c>
    </row>
    <row r="69">
      <c r="A69" s="18" t="n"/>
      <c r="B69" s="14" t="n"/>
      <c r="C69" s="24" t="n"/>
      <c r="D69" s="24" t="n"/>
      <c r="E69" s="18" t="n"/>
      <c r="F69" s="19" t="n"/>
      <c r="G69" s="20">
        <f>IF(AND($A69="",$B69="",$C69=""),"",IF($C69="","Falta o vencimento",IF(NOT(ISNUMBER($C69)),"Vencimento inválido: use 10/11/2026",IF($D69&lt;&gt;"",IF(NOT(ISNUMBER($D69)),"Data de pagamento inválida: use 28/10/2026",IF($F69="Sim","Paga e lançada","Paga: falta lançar em Lançamentos")),IF(INT($C69)&lt;TODAY(),"Atrasada há "&amp;(TODAY()-INT($C69))&amp;IF(TODAY()-INT($C69)=1," dia"," dias"),IF(INT($C69)=TODAY(),"Vence hoje","Vence em "&amp;(INT($C69)-TODAY())&amp;IF(INT($C69)-TODAY()=1," dia"," dias")))))))</f>
        <v/>
      </c>
    </row>
    <row r="70">
      <c r="A70" s="18" t="n"/>
      <c r="B70" s="14" t="n"/>
      <c r="C70" s="24" t="n"/>
      <c r="D70" s="24" t="n"/>
      <c r="E70" s="18" t="n"/>
      <c r="F70" s="19" t="n"/>
      <c r="G70" s="20">
        <f>IF(AND($A70="",$B70="",$C70=""),"",IF($C70="","Falta o vencimento",IF(NOT(ISNUMBER($C70)),"Vencimento inválido: use 10/11/2026",IF($D70&lt;&gt;"",IF(NOT(ISNUMBER($D70)),"Data de pagamento inválida: use 28/10/2026",IF($F70="Sim","Paga e lançada","Paga: falta lançar em Lançamentos")),IF(INT($C70)&lt;TODAY(),"Atrasada há "&amp;(TODAY()-INT($C70))&amp;IF(TODAY()-INT($C70)=1," dia"," dias"),IF(INT($C70)=TODAY(),"Vence hoje","Vence em "&amp;(INT($C70)-TODAY())&amp;IF(INT($C70)-TODAY()=1," dia"," dias")))))))</f>
        <v/>
      </c>
    </row>
    <row r="71">
      <c r="A71" s="18" t="n"/>
      <c r="B71" s="14" t="n"/>
      <c r="C71" s="24" t="n"/>
      <c r="D71" s="24" t="n"/>
      <c r="E71" s="18" t="n"/>
      <c r="F71" s="19" t="n"/>
      <c r="G71" s="20">
        <f>IF(AND($A71="",$B71="",$C71=""),"",IF($C71="","Falta o vencimento",IF(NOT(ISNUMBER($C71)),"Vencimento inválido: use 10/11/2026",IF($D71&lt;&gt;"",IF(NOT(ISNUMBER($D71)),"Data de pagamento inválida: use 28/10/2026",IF($F71="Sim","Paga e lançada","Paga: falta lançar em Lançamentos")),IF(INT($C71)&lt;TODAY(),"Atrasada há "&amp;(TODAY()-INT($C71))&amp;IF(TODAY()-INT($C71)=1," dia"," dias"),IF(INT($C71)=TODAY(),"Vence hoje","Vence em "&amp;(INT($C71)-TODAY())&amp;IF(INT($C71)-TODAY()=1," dia"," dias")))))))</f>
        <v/>
      </c>
    </row>
    <row r="72">
      <c r="A72" s="18" t="n"/>
      <c r="B72" s="14" t="n"/>
      <c r="C72" s="24" t="n"/>
      <c r="D72" s="24" t="n"/>
      <c r="E72" s="18" t="n"/>
      <c r="F72" s="19" t="n"/>
      <c r="G72" s="20">
        <f>IF(AND($A72="",$B72="",$C72=""),"",IF($C72="","Falta o vencimento",IF(NOT(ISNUMBER($C72)),"Vencimento inválido: use 10/11/2026",IF($D72&lt;&gt;"",IF(NOT(ISNUMBER($D72)),"Data de pagamento inválida: use 28/10/2026",IF($F72="Sim","Paga e lançada","Paga: falta lançar em Lançamentos")),IF(INT($C72)&lt;TODAY(),"Atrasada há "&amp;(TODAY()-INT($C72))&amp;IF(TODAY()-INT($C72)=1," dia"," dias"),IF(INT($C72)=TODAY(),"Vence hoje","Vence em "&amp;(INT($C72)-TODAY())&amp;IF(INT($C72)-TODAY()=1," dia"," dias")))))))</f>
        <v/>
      </c>
    </row>
    <row r="73">
      <c r="A73" s="18" t="n"/>
      <c r="B73" s="14" t="n"/>
      <c r="C73" s="24" t="n"/>
      <c r="D73" s="24" t="n"/>
      <c r="E73" s="18" t="n"/>
      <c r="F73" s="19" t="n"/>
      <c r="G73" s="20">
        <f>IF(AND($A73="",$B73="",$C73=""),"",IF($C73="","Falta o vencimento",IF(NOT(ISNUMBER($C73)),"Vencimento inválido: use 10/11/2026",IF($D73&lt;&gt;"",IF(NOT(ISNUMBER($D73)),"Data de pagamento inválida: use 28/10/2026",IF($F73="Sim","Paga e lançada","Paga: falta lançar em Lançamentos")),IF(INT($C73)&lt;TODAY(),"Atrasada há "&amp;(TODAY()-INT($C73))&amp;IF(TODAY()-INT($C73)=1," dia"," dias"),IF(INT($C73)=TODAY(),"Vence hoje","Vence em "&amp;(INT($C73)-TODAY())&amp;IF(INT($C73)-TODAY()=1," dia"," dias")))))))</f>
        <v/>
      </c>
    </row>
    <row r="74">
      <c r="A74" s="18" t="n"/>
      <c r="B74" s="14" t="n"/>
      <c r="C74" s="24" t="n"/>
      <c r="D74" s="24" t="n"/>
      <c r="E74" s="18" t="n"/>
      <c r="F74" s="19" t="n"/>
      <c r="G74" s="20">
        <f>IF(AND($A74="",$B74="",$C74=""),"",IF($C74="","Falta o vencimento",IF(NOT(ISNUMBER($C74)),"Vencimento inválido: use 10/11/2026",IF($D74&lt;&gt;"",IF(NOT(ISNUMBER($D74)),"Data de pagamento inválida: use 28/10/2026",IF($F74="Sim","Paga e lançada","Paga: falta lançar em Lançamentos")),IF(INT($C74)&lt;TODAY(),"Atrasada há "&amp;(TODAY()-INT($C74))&amp;IF(TODAY()-INT($C74)=1," dia"," dias"),IF(INT($C74)=TODAY(),"Vence hoje","Vence em "&amp;(INT($C74)-TODAY())&amp;IF(INT($C74)-TODAY()=1," dia"," dias")))))))</f>
        <v/>
      </c>
    </row>
    <row r="75">
      <c r="A75" s="18" t="n"/>
      <c r="B75" s="14" t="n"/>
      <c r="C75" s="24" t="n"/>
      <c r="D75" s="24" t="n"/>
      <c r="E75" s="18" t="n"/>
      <c r="F75" s="19" t="n"/>
      <c r="G75" s="20">
        <f>IF(AND($A75="",$B75="",$C75=""),"",IF($C75="","Falta o vencimento",IF(NOT(ISNUMBER($C75)),"Vencimento inválido: use 10/11/2026",IF($D75&lt;&gt;"",IF(NOT(ISNUMBER($D75)),"Data de pagamento inválida: use 28/10/2026",IF($F75="Sim","Paga e lançada","Paga: falta lançar em Lançamentos")),IF(INT($C75)&lt;TODAY(),"Atrasada há "&amp;(TODAY()-INT($C75))&amp;IF(TODAY()-INT($C75)=1," dia"," dias"),IF(INT($C75)=TODAY(),"Vence hoje","Vence em "&amp;(INT($C75)-TODAY())&amp;IF(INT($C75)-TODAY()=1," dia"," dias")))))))</f>
        <v/>
      </c>
    </row>
    <row r="76">
      <c r="A76" s="18" t="n"/>
      <c r="B76" s="14" t="n"/>
      <c r="C76" s="24" t="n"/>
      <c r="D76" s="24" t="n"/>
      <c r="E76" s="18" t="n"/>
      <c r="F76" s="19" t="n"/>
      <c r="G76" s="20">
        <f>IF(AND($A76="",$B76="",$C76=""),"",IF($C76="","Falta o vencimento",IF(NOT(ISNUMBER($C76)),"Vencimento inválido: use 10/11/2026",IF($D76&lt;&gt;"",IF(NOT(ISNUMBER($D76)),"Data de pagamento inválida: use 28/10/2026",IF($F76="Sim","Paga e lançada","Paga: falta lançar em Lançamentos")),IF(INT($C76)&lt;TODAY(),"Atrasada há "&amp;(TODAY()-INT($C76))&amp;IF(TODAY()-INT($C76)=1," dia"," dias"),IF(INT($C76)=TODAY(),"Vence hoje","Vence em "&amp;(INT($C76)-TODAY())&amp;IF(INT($C76)-TODAY()=1," dia"," dias")))))))</f>
        <v/>
      </c>
    </row>
    <row r="77">
      <c r="A77" s="18" t="n"/>
      <c r="B77" s="14" t="n"/>
      <c r="C77" s="24" t="n"/>
      <c r="D77" s="24" t="n"/>
      <c r="E77" s="18" t="n"/>
      <c r="F77" s="19" t="n"/>
      <c r="G77" s="20">
        <f>IF(AND($A77="",$B77="",$C77=""),"",IF($C77="","Falta o vencimento",IF(NOT(ISNUMBER($C77)),"Vencimento inválido: use 10/11/2026",IF($D77&lt;&gt;"",IF(NOT(ISNUMBER($D77)),"Data de pagamento inválida: use 28/10/2026",IF($F77="Sim","Paga e lançada","Paga: falta lançar em Lançamentos")),IF(INT($C77)&lt;TODAY(),"Atrasada há "&amp;(TODAY()-INT($C77))&amp;IF(TODAY()-INT($C77)=1," dia"," dias"),IF(INT($C77)=TODAY(),"Vence hoje","Vence em "&amp;(INT($C77)-TODAY())&amp;IF(INT($C77)-TODAY()=1," dia"," dias")))))))</f>
        <v/>
      </c>
    </row>
    <row r="78">
      <c r="A78" s="18" t="n"/>
      <c r="B78" s="14" t="n"/>
      <c r="C78" s="24" t="n"/>
      <c r="D78" s="24" t="n"/>
      <c r="E78" s="18" t="n"/>
      <c r="F78" s="19" t="n"/>
      <c r="G78" s="20">
        <f>IF(AND($A78="",$B78="",$C78=""),"",IF($C78="","Falta o vencimento",IF(NOT(ISNUMBER($C78)),"Vencimento inválido: use 10/11/2026",IF($D78&lt;&gt;"",IF(NOT(ISNUMBER($D78)),"Data de pagamento inválida: use 28/10/2026",IF($F78="Sim","Paga e lançada","Paga: falta lançar em Lançamentos")),IF(INT($C78)&lt;TODAY(),"Atrasada há "&amp;(TODAY()-INT($C78))&amp;IF(TODAY()-INT($C78)=1," dia"," dias"),IF(INT($C78)=TODAY(),"Vence hoje","Vence em "&amp;(INT($C78)-TODAY())&amp;IF(INT($C78)-TODAY()=1," dia"," dias")))))))</f>
        <v/>
      </c>
    </row>
    <row r="79">
      <c r="A79" s="18" t="n"/>
      <c r="B79" s="14" t="n"/>
      <c r="C79" s="24" t="n"/>
      <c r="D79" s="24" t="n"/>
      <c r="E79" s="18" t="n"/>
      <c r="F79" s="19" t="n"/>
      <c r="G79" s="20">
        <f>IF(AND($A79="",$B79="",$C79=""),"",IF($C79="","Falta o vencimento",IF(NOT(ISNUMBER($C79)),"Vencimento inválido: use 10/11/2026",IF($D79&lt;&gt;"",IF(NOT(ISNUMBER($D79)),"Data de pagamento inválida: use 28/10/2026",IF($F79="Sim","Paga e lançada","Paga: falta lançar em Lançamentos")),IF(INT($C79)&lt;TODAY(),"Atrasada há "&amp;(TODAY()-INT($C79))&amp;IF(TODAY()-INT($C79)=1," dia"," dias"),IF(INT($C79)=TODAY(),"Vence hoje","Vence em "&amp;(INT($C79)-TODAY())&amp;IF(INT($C79)-TODAY()=1," dia"," dias")))))))</f>
        <v/>
      </c>
    </row>
    <row r="80">
      <c r="A80" s="18" t="n"/>
      <c r="B80" s="14" t="n"/>
      <c r="C80" s="24" t="n"/>
      <c r="D80" s="24" t="n"/>
      <c r="E80" s="18" t="n"/>
      <c r="F80" s="19" t="n"/>
      <c r="G80" s="20">
        <f>IF(AND($A80="",$B80="",$C80=""),"",IF($C80="","Falta o vencimento",IF(NOT(ISNUMBER($C80)),"Vencimento inválido: use 10/11/2026",IF($D80&lt;&gt;"",IF(NOT(ISNUMBER($D80)),"Data de pagamento inválida: use 28/10/2026",IF($F80="Sim","Paga e lançada","Paga: falta lançar em Lançamentos")),IF(INT($C80)&lt;TODAY(),"Atrasada há "&amp;(TODAY()-INT($C80))&amp;IF(TODAY()-INT($C80)=1," dia"," dias"),IF(INT($C80)=TODAY(),"Vence hoje","Vence em "&amp;(INT($C80)-TODAY())&amp;IF(INT($C80)-TODAY()=1," dia"," dias")))))))</f>
        <v/>
      </c>
    </row>
    <row r="81">
      <c r="A81" s="18" t="n"/>
      <c r="B81" s="14" t="n"/>
      <c r="C81" s="24" t="n"/>
      <c r="D81" s="24" t="n"/>
      <c r="E81" s="18" t="n"/>
      <c r="F81" s="19" t="n"/>
      <c r="G81" s="20">
        <f>IF(AND($A81="",$B81="",$C81=""),"",IF($C81="","Falta o vencimento",IF(NOT(ISNUMBER($C81)),"Vencimento inválido: use 10/11/2026",IF($D81&lt;&gt;"",IF(NOT(ISNUMBER($D81)),"Data de pagamento inválida: use 28/10/2026",IF($F81="Sim","Paga e lançada","Paga: falta lançar em Lançamentos")),IF(INT($C81)&lt;TODAY(),"Atrasada há "&amp;(TODAY()-INT($C81))&amp;IF(TODAY()-INT($C81)=1," dia"," dias"),IF(INT($C81)=TODAY(),"Vence hoje","Vence em "&amp;(INT($C81)-TODAY())&amp;IF(INT($C81)-TODAY()=1," dia"," dias")))))))</f>
        <v/>
      </c>
    </row>
    <row r="82">
      <c r="A82" s="18" t="n"/>
      <c r="B82" s="14" t="n"/>
      <c r="C82" s="24" t="n"/>
      <c r="D82" s="24" t="n"/>
      <c r="E82" s="18" t="n"/>
      <c r="F82" s="19" t="n"/>
      <c r="G82" s="20">
        <f>IF(AND($A82="",$B82="",$C82=""),"",IF($C82="","Falta o vencimento",IF(NOT(ISNUMBER($C82)),"Vencimento inválido: use 10/11/2026",IF($D82&lt;&gt;"",IF(NOT(ISNUMBER($D82)),"Data de pagamento inválida: use 28/10/2026",IF($F82="Sim","Paga e lançada","Paga: falta lançar em Lançamentos")),IF(INT($C82)&lt;TODAY(),"Atrasada há "&amp;(TODAY()-INT($C82))&amp;IF(TODAY()-INT($C82)=1," dia"," dias"),IF(INT($C82)=TODAY(),"Vence hoje","Vence em "&amp;(INT($C82)-TODAY())&amp;IF(INT($C82)-TODAY()=1," dia"," dias")))))))</f>
        <v/>
      </c>
    </row>
    <row r="83">
      <c r="A83" s="18" t="n"/>
      <c r="B83" s="14" t="n"/>
      <c r="C83" s="24" t="n"/>
      <c r="D83" s="24" t="n"/>
      <c r="E83" s="18" t="n"/>
      <c r="F83" s="19" t="n"/>
      <c r="G83" s="20">
        <f>IF(AND($A83="",$B83="",$C83=""),"",IF($C83="","Falta o vencimento",IF(NOT(ISNUMBER($C83)),"Vencimento inválido: use 10/11/2026",IF($D83&lt;&gt;"",IF(NOT(ISNUMBER($D83)),"Data de pagamento inválida: use 28/10/2026",IF($F83="Sim","Paga e lançada","Paga: falta lançar em Lançamentos")),IF(INT($C83)&lt;TODAY(),"Atrasada há "&amp;(TODAY()-INT($C83))&amp;IF(TODAY()-INT($C83)=1," dia"," dias"),IF(INT($C83)=TODAY(),"Vence hoje","Vence em "&amp;(INT($C83)-TODAY())&amp;IF(INT($C83)-TODAY()=1," dia"," dias")))))))</f>
        <v/>
      </c>
    </row>
    <row r="84">
      <c r="A84" s="18" t="n"/>
      <c r="B84" s="14" t="n"/>
      <c r="C84" s="24" t="n"/>
      <c r="D84" s="24" t="n"/>
      <c r="E84" s="18" t="n"/>
      <c r="F84" s="19" t="n"/>
      <c r="G84" s="20">
        <f>IF(AND($A84="",$B84="",$C84=""),"",IF($C84="","Falta o vencimento",IF(NOT(ISNUMBER($C84)),"Vencimento inválido: use 10/11/2026",IF($D84&lt;&gt;"",IF(NOT(ISNUMBER($D84)),"Data de pagamento inválida: use 28/10/2026",IF($F84="Sim","Paga e lançada","Paga: falta lançar em Lançamentos")),IF(INT($C84)&lt;TODAY(),"Atrasada há "&amp;(TODAY()-INT($C84))&amp;IF(TODAY()-INT($C84)=1," dia"," dias"),IF(INT($C84)=TODAY(),"Vence hoje","Vence em "&amp;(INT($C84)-TODAY())&amp;IF(INT($C84)-TODAY()=1," dia"," dias")))))))</f>
        <v/>
      </c>
    </row>
    <row r="85">
      <c r="A85" s="18" t="n"/>
      <c r="B85" s="14" t="n"/>
      <c r="C85" s="24" t="n"/>
      <c r="D85" s="24" t="n"/>
      <c r="E85" s="18" t="n"/>
      <c r="F85" s="19" t="n"/>
      <c r="G85" s="20">
        <f>IF(AND($A85="",$B85="",$C85=""),"",IF($C85="","Falta o vencimento",IF(NOT(ISNUMBER($C85)),"Vencimento inválido: use 10/11/2026",IF($D85&lt;&gt;"",IF(NOT(ISNUMBER($D85)),"Data de pagamento inválida: use 28/10/2026",IF($F85="Sim","Paga e lançada","Paga: falta lançar em Lançamentos")),IF(INT($C85)&lt;TODAY(),"Atrasada há "&amp;(TODAY()-INT($C85))&amp;IF(TODAY()-INT($C85)=1," dia"," dias"),IF(INT($C85)=TODAY(),"Vence hoje","Vence em "&amp;(INT($C85)-TODAY())&amp;IF(INT($C85)-TODAY()=1," dia"," dias")))))))</f>
        <v/>
      </c>
    </row>
    <row r="86">
      <c r="A86" s="18" t="n"/>
      <c r="B86" s="14" t="n"/>
      <c r="C86" s="24" t="n"/>
      <c r="D86" s="24" t="n"/>
      <c r="E86" s="18" t="n"/>
      <c r="F86" s="19" t="n"/>
      <c r="G86" s="20">
        <f>IF(AND($A86="",$B86="",$C86=""),"",IF($C86="","Falta o vencimento",IF(NOT(ISNUMBER($C86)),"Vencimento inválido: use 10/11/2026",IF($D86&lt;&gt;"",IF(NOT(ISNUMBER($D86)),"Data de pagamento inválida: use 28/10/2026",IF($F86="Sim","Paga e lançada","Paga: falta lançar em Lançamentos")),IF(INT($C86)&lt;TODAY(),"Atrasada há "&amp;(TODAY()-INT($C86))&amp;IF(TODAY()-INT($C86)=1," dia"," dias"),IF(INT($C86)=TODAY(),"Vence hoje","Vence em "&amp;(INT($C86)-TODAY())&amp;IF(INT($C86)-TODAY()=1," dia"," dias")))))))</f>
        <v/>
      </c>
    </row>
    <row r="87">
      <c r="A87" s="18" t="n"/>
      <c r="B87" s="14" t="n"/>
      <c r="C87" s="24" t="n"/>
      <c r="D87" s="24" t="n"/>
      <c r="E87" s="18" t="n"/>
      <c r="F87" s="19" t="n"/>
      <c r="G87" s="20">
        <f>IF(AND($A87="",$B87="",$C87=""),"",IF($C87="","Falta o vencimento",IF(NOT(ISNUMBER($C87)),"Vencimento inválido: use 10/11/2026",IF($D87&lt;&gt;"",IF(NOT(ISNUMBER($D87)),"Data de pagamento inválida: use 28/10/2026",IF($F87="Sim","Paga e lançada","Paga: falta lançar em Lançamentos")),IF(INT($C87)&lt;TODAY(),"Atrasada há "&amp;(TODAY()-INT($C87))&amp;IF(TODAY()-INT($C87)=1," dia"," dias"),IF(INT($C87)=TODAY(),"Vence hoje","Vence em "&amp;(INT($C87)-TODAY())&amp;IF(INT($C87)-TODAY()=1," dia"," dias")))))))</f>
        <v/>
      </c>
    </row>
    <row r="88">
      <c r="A88" s="18" t="n"/>
      <c r="B88" s="14" t="n"/>
      <c r="C88" s="24" t="n"/>
      <c r="D88" s="24" t="n"/>
      <c r="E88" s="18" t="n"/>
      <c r="F88" s="19" t="n"/>
      <c r="G88" s="20">
        <f>IF(AND($A88="",$B88="",$C88=""),"",IF($C88="","Falta o vencimento",IF(NOT(ISNUMBER($C88)),"Vencimento inválido: use 10/11/2026",IF($D88&lt;&gt;"",IF(NOT(ISNUMBER($D88)),"Data de pagamento inválida: use 28/10/2026",IF($F88="Sim","Paga e lançada","Paga: falta lançar em Lançamentos")),IF(INT($C88)&lt;TODAY(),"Atrasada há "&amp;(TODAY()-INT($C88))&amp;IF(TODAY()-INT($C88)=1," dia"," dias"),IF(INT($C88)=TODAY(),"Vence hoje","Vence em "&amp;(INT($C88)-TODAY())&amp;IF(INT($C88)-TODAY()=1," dia"," dias")))))))</f>
        <v/>
      </c>
    </row>
    <row r="89">
      <c r="A89" s="18" t="n"/>
      <c r="B89" s="14" t="n"/>
      <c r="C89" s="24" t="n"/>
      <c r="D89" s="24" t="n"/>
      <c r="E89" s="18" t="n"/>
      <c r="F89" s="19" t="n"/>
      <c r="G89" s="20">
        <f>IF(AND($A89="",$B89="",$C89=""),"",IF($C89="","Falta o vencimento",IF(NOT(ISNUMBER($C89)),"Vencimento inválido: use 10/11/2026",IF($D89&lt;&gt;"",IF(NOT(ISNUMBER($D89)),"Data de pagamento inválida: use 28/10/2026",IF($F89="Sim","Paga e lançada","Paga: falta lançar em Lançamentos")),IF(INT($C89)&lt;TODAY(),"Atrasada há "&amp;(TODAY()-INT($C89))&amp;IF(TODAY()-INT($C89)=1," dia"," dias"),IF(INT($C89)=TODAY(),"Vence hoje","Vence em "&amp;(INT($C89)-TODAY())&amp;IF(INT($C89)-TODAY()=1," dia"," dias")))))))</f>
        <v/>
      </c>
    </row>
    <row r="90">
      <c r="A90" s="18" t="n"/>
      <c r="B90" s="14" t="n"/>
      <c r="C90" s="24" t="n"/>
      <c r="D90" s="24" t="n"/>
      <c r="E90" s="18" t="n"/>
      <c r="F90" s="19" t="n"/>
      <c r="G90" s="20">
        <f>IF(AND($A90="",$B90="",$C90=""),"",IF($C90="","Falta o vencimento",IF(NOT(ISNUMBER($C90)),"Vencimento inválido: use 10/11/2026",IF($D90&lt;&gt;"",IF(NOT(ISNUMBER($D90)),"Data de pagamento inválida: use 28/10/2026",IF($F90="Sim","Paga e lançada","Paga: falta lançar em Lançamentos")),IF(INT($C90)&lt;TODAY(),"Atrasada há "&amp;(TODAY()-INT($C90))&amp;IF(TODAY()-INT($C90)=1," dia"," dias"),IF(INT($C90)=TODAY(),"Vence hoje","Vence em "&amp;(INT($C90)-TODAY())&amp;IF(INT($C90)-TODAY()=1," dia"," dias")))))))</f>
        <v/>
      </c>
    </row>
    <row r="91">
      <c r="A91" s="18" t="n"/>
      <c r="B91" s="14" t="n"/>
      <c r="C91" s="24" t="n"/>
      <c r="D91" s="24" t="n"/>
      <c r="E91" s="18" t="n"/>
      <c r="F91" s="19" t="n"/>
      <c r="G91" s="20">
        <f>IF(AND($A91="",$B91="",$C91=""),"",IF($C91="","Falta o vencimento",IF(NOT(ISNUMBER($C91)),"Vencimento inválido: use 10/11/2026",IF($D91&lt;&gt;"",IF(NOT(ISNUMBER($D91)),"Data de pagamento inválida: use 28/10/2026",IF($F91="Sim","Paga e lançada","Paga: falta lançar em Lançamentos")),IF(INT($C91)&lt;TODAY(),"Atrasada há "&amp;(TODAY()-INT($C91))&amp;IF(TODAY()-INT($C91)=1," dia"," dias"),IF(INT($C91)=TODAY(),"Vence hoje","Vence em "&amp;(INT($C91)-TODAY())&amp;IF(INT($C91)-TODAY()=1," dia"," dias")))))))</f>
        <v/>
      </c>
    </row>
    <row r="92">
      <c r="A92" s="18" t="n"/>
      <c r="B92" s="14" t="n"/>
      <c r="C92" s="24" t="n"/>
      <c r="D92" s="24" t="n"/>
      <c r="E92" s="18" t="n"/>
      <c r="F92" s="19" t="n"/>
      <c r="G92" s="20">
        <f>IF(AND($A92="",$B92="",$C92=""),"",IF($C92="","Falta o vencimento",IF(NOT(ISNUMBER($C92)),"Vencimento inválido: use 10/11/2026",IF($D92&lt;&gt;"",IF(NOT(ISNUMBER($D92)),"Data de pagamento inválida: use 28/10/2026",IF($F92="Sim","Paga e lançada","Paga: falta lançar em Lançamentos")),IF(INT($C92)&lt;TODAY(),"Atrasada há "&amp;(TODAY()-INT($C92))&amp;IF(TODAY()-INT($C92)=1," dia"," dias"),IF(INT($C92)=TODAY(),"Vence hoje","Vence em "&amp;(INT($C92)-TODAY())&amp;IF(INT($C92)-TODAY()=1," dia"," dias")))))))</f>
        <v/>
      </c>
    </row>
    <row r="93">
      <c r="A93" s="18" t="n"/>
      <c r="B93" s="14" t="n"/>
      <c r="C93" s="24" t="n"/>
      <c r="D93" s="24" t="n"/>
      <c r="E93" s="18" t="n"/>
      <c r="F93" s="19" t="n"/>
      <c r="G93" s="20">
        <f>IF(AND($A93="",$B93="",$C93=""),"",IF($C93="","Falta o vencimento",IF(NOT(ISNUMBER($C93)),"Vencimento inválido: use 10/11/2026",IF($D93&lt;&gt;"",IF(NOT(ISNUMBER($D93)),"Data de pagamento inválida: use 28/10/2026",IF($F93="Sim","Paga e lançada","Paga: falta lançar em Lançamentos")),IF(INT($C93)&lt;TODAY(),"Atrasada há "&amp;(TODAY()-INT($C93))&amp;IF(TODAY()-INT($C93)=1," dia"," dias"),IF(INT($C93)=TODAY(),"Vence hoje","Vence em "&amp;(INT($C93)-TODAY())&amp;IF(INT($C93)-TODAY()=1," dia"," dias")))))))</f>
        <v/>
      </c>
    </row>
    <row r="94">
      <c r="A94" s="18" t="n"/>
      <c r="B94" s="14" t="n"/>
      <c r="C94" s="24" t="n"/>
      <c r="D94" s="24" t="n"/>
      <c r="E94" s="18" t="n"/>
      <c r="F94" s="19" t="n"/>
      <c r="G94" s="20">
        <f>IF(AND($A94="",$B94="",$C94=""),"",IF($C94="","Falta o vencimento",IF(NOT(ISNUMBER($C94)),"Vencimento inválido: use 10/11/2026",IF($D94&lt;&gt;"",IF(NOT(ISNUMBER($D94)),"Data de pagamento inválida: use 28/10/2026",IF($F94="Sim","Paga e lançada","Paga: falta lançar em Lançamentos")),IF(INT($C94)&lt;TODAY(),"Atrasada há "&amp;(TODAY()-INT($C94))&amp;IF(TODAY()-INT($C94)=1," dia"," dias"),IF(INT($C94)=TODAY(),"Vence hoje","Vence em "&amp;(INT($C94)-TODAY())&amp;IF(INT($C94)-TODAY()=1," dia"," dias")))))))</f>
        <v/>
      </c>
    </row>
    <row r="95">
      <c r="A95" s="18" t="n"/>
      <c r="B95" s="14" t="n"/>
      <c r="C95" s="24" t="n"/>
      <c r="D95" s="24" t="n"/>
      <c r="E95" s="18" t="n"/>
      <c r="F95" s="19" t="n"/>
      <c r="G95" s="20">
        <f>IF(AND($A95="",$B95="",$C95=""),"",IF($C95="","Falta o vencimento",IF(NOT(ISNUMBER($C95)),"Vencimento inválido: use 10/11/2026",IF($D95&lt;&gt;"",IF(NOT(ISNUMBER($D95)),"Data de pagamento inválida: use 28/10/2026",IF($F95="Sim","Paga e lançada","Paga: falta lançar em Lançamentos")),IF(INT($C95)&lt;TODAY(),"Atrasada há "&amp;(TODAY()-INT($C95))&amp;IF(TODAY()-INT($C95)=1," dia"," dias"),IF(INT($C95)=TODAY(),"Vence hoje","Vence em "&amp;(INT($C95)-TODAY())&amp;IF(INT($C95)-TODAY()=1," dia"," dias")))))))</f>
        <v/>
      </c>
    </row>
    <row r="96">
      <c r="A96" s="18" t="n"/>
      <c r="B96" s="14" t="n"/>
      <c r="C96" s="24" t="n"/>
      <c r="D96" s="24" t="n"/>
      <c r="E96" s="18" t="n"/>
      <c r="F96" s="19" t="n"/>
      <c r="G96" s="20">
        <f>IF(AND($A96="",$B96="",$C96=""),"",IF($C96="","Falta o vencimento",IF(NOT(ISNUMBER($C96)),"Vencimento inválido: use 10/11/2026",IF($D96&lt;&gt;"",IF(NOT(ISNUMBER($D96)),"Data de pagamento inválida: use 28/10/2026",IF($F96="Sim","Paga e lançada","Paga: falta lançar em Lançamentos")),IF(INT($C96)&lt;TODAY(),"Atrasada há "&amp;(TODAY()-INT($C96))&amp;IF(TODAY()-INT($C96)=1," dia"," dias"),IF(INT($C96)=TODAY(),"Vence hoje","Vence em "&amp;(INT($C96)-TODAY())&amp;IF(INT($C96)-TODAY()=1," dia"," dias")))))))</f>
        <v/>
      </c>
    </row>
    <row r="97">
      <c r="A97" s="18" t="n"/>
      <c r="B97" s="14" t="n"/>
      <c r="C97" s="24" t="n"/>
      <c r="D97" s="24" t="n"/>
      <c r="E97" s="18" t="n"/>
      <c r="F97" s="19" t="n"/>
      <c r="G97" s="20">
        <f>IF(AND($A97="",$B97="",$C97=""),"",IF($C97="","Falta o vencimento",IF(NOT(ISNUMBER($C97)),"Vencimento inválido: use 10/11/2026",IF($D97&lt;&gt;"",IF(NOT(ISNUMBER($D97)),"Data de pagamento inválida: use 28/10/2026",IF($F97="Sim","Paga e lançada","Paga: falta lançar em Lançamentos")),IF(INT($C97)&lt;TODAY(),"Atrasada há "&amp;(TODAY()-INT($C97))&amp;IF(TODAY()-INT($C97)=1," dia"," dias"),IF(INT($C97)=TODAY(),"Vence hoje","Vence em "&amp;(INT($C97)-TODAY())&amp;IF(INT($C97)-TODAY()=1," dia"," dias")))))))</f>
        <v/>
      </c>
    </row>
    <row r="98">
      <c r="A98" s="18" t="n"/>
      <c r="B98" s="14" t="n"/>
      <c r="C98" s="24" t="n"/>
      <c r="D98" s="24" t="n"/>
      <c r="E98" s="18" t="n"/>
      <c r="F98" s="19" t="n"/>
      <c r="G98" s="20">
        <f>IF(AND($A98="",$B98="",$C98=""),"",IF($C98="","Falta o vencimento",IF(NOT(ISNUMBER($C98)),"Vencimento inválido: use 10/11/2026",IF($D98&lt;&gt;"",IF(NOT(ISNUMBER($D98)),"Data de pagamento inválida: use 28/10/2026",IF($F98="Sim","Paga e lançada","Paga: falta lançar em Lançamentos")),IF(INT($C98)&lt;TODAY(),"Atrasada há "&amp;(TODAY()-INT($C98))&amp;IF(TODAY()-INT($C98)=1," dia"," dias"),IF(INT($C98)=TODAY(),"Vence hoje","Vence em "&amp;(INT($C98)-TODAY())&amp;IF(INT($C98)-TODAY()=1," dia"," dias")))))))</f>
        <v/>
      </c>
    </row>
    <row r="99">
      <c r="A99" s="18" t="n"/>
      <c r="B99" s="14" t="n"/>
      <c r="C99" s="24" t="n"/>
      <c r="D99" s="24" t="n"/>
      <c r="E99" s="18" t="n"/>
      <c r="F99" s="19" t="n"/>
      <c r="G99" s="20">
        <f>IF(AND($A99="",$B99="",$C99=""),"",IF($C99="","Falta o vencimento",IF(NOT(ISNUMBER($C99)),"Vencimento inválido: use 10/11/2026",IF($D99&lt;&gt;"",IF(NOT(ISNUMBER($D99)),"Data de pagamento inválida: use 28/10/2026",IF($F99="Sim","Paga e lançada","Paga: falta lançar em Lançamentos")),IF(INT($C99)&lt;TODAY(),"Atrasada há "&amp;(TODAY()-INT($C99))&amp;IF(TODAY()-INT($C99)=1," dia"," dias"),IF(INT($C99)=TODAY(),"Vence hoje","Vence em "&amp;(INT($C99)-TODAY())&amp;IF(INT($C99)-TODAY()=1," dia"," dias")))))))</f>
        <v/>
      </c>
    </row>
    <row r="100">
      <c r="A100" s="18" t="n"/>
      <c r="B100" s="14" t="n"/>
      <c r="C100" s="24" t="n"/>
      <c r="D100" s="24" t="n"/>
      <c r="E100" s="18" t="n"/>
      <c r="F100" s="19" t="n"/>
      <c r="G100" s="20">
        <f>IF(AND($A100="",$B100="",$C100=""),"",IF($C100="","Falta o vencimento",IF(NOT(ISNUMBER($C100)),"Vencimento inválido: use 10/11/2026",IF($D100&lt;&gt;"",IF(NOT(ISNUMBER($D100)),"Data de pagamento inválida: use 28/10/2026",IF($F100="Sim","Paga e lançada","Paga: falta lançar em Lançamentos")),IF(INT($C100)&lt;TODAY(),"Atrasada há "&amp;(TODAY()-INT($C100))&amp;IF(TODAY()-INT($C100)=1," dia"," dias"),IF(INT($C100)=TODAY(),"Vence hoje","Vence em "&amp;(INT($C100)-TODAY())&amp;IF(INT($C100)-TODAY()=1," dia"," dias")))))))</f>
        <v/>
      </c>
    </row>
    <row r="101">
      <c r="A101" s="18" t="n"/>
      <c r="B101" s="14" t="n"/>
      <c r="C101" s="24" t="n"/>
      <c r="D101" s="24" t="n"/>
      <c r="E101" s="18" t="n"/>
      <c r="F101" s="19" t="n"/>
      <c r="G101" s="20">
        <f>IF(AND($A101="",$B101="",$C101=""),"",IF($C101="","Falta o vencimento",IF(NOT(ISNUMBER($C101)),"Vencimento inválido: use 10/11/2026",IF($D101&lt;&gt;"",IF(NOT(ISNUMBER($D101)),"Data de pagamento inválida: use 28/10/2026",IF($F101="Sim","Paga e lançada","Paga: falta lançar em Lançamentos")),IF(INT($C101)&lt;TODAY(),"Atrasada há "&amp;(TODAY()-INT($C101))&amp;IF(TODAY()-INT($C101)=1," dia"," dias"),IF(INT($C101)=TODAY(),"Vence hoje","Vence em "&amp;(INT($C101)-TODAY())&amp;IF(INT($C101)-TODAY()=1," dia"," dias")))))))</f>
        <v/>
      </c>
    </row>
    <row r="102">
      <c r="A102" s="18" t="n"/>
      <c r="B102" s="14" t="n"/>
      <c r="C102" s="24" t="n"/>
      <c r="D102" s="24" t="n"/>
      <c r="E102" s="18" t="n"/>
      <c r="F102" s="19" t="n"/>
      <c r="G102" s="20">
        <f>IF(AND($A102="",$B102="",$C102=""),"",IF($C102="","Falta o vencimento",IF(NOT(ISNUMBER($C102)),"Vencimento inválido: use 10/11/2026",IF($D102&lt;&gt;"",IF(NOT(ISNUMBER($D102)),"Data de pagamento inválida: use 28/10/2026",IF($F102="Sim","Paga e lançada","Paga: falta lançar em Lançamentos")),IF(INT($C102)&lt;TODAY(),"Atrasada há "&amp;(TODAY()-INT($C102))&amp;IF(TODAY()-INT($C102)=1," dia"," dias"),IF(INT($C102)=TODAY(),"Vence hoje","Vence em "&amp;(INT($C102)-TODAY())&amp;IF(INT($C102)-TODAY()=1," dia"," dias")))))))</f>
        <v/>
      </c>
    </row>
    <row r="103">
      <c r="A103" s="18" t="n"/>
      <c r="B103" s="14" t="n"/>
      <c r="C103" s="24" t="n"/>
      <c r="D103" s="24" t="n"/>
      <c r="E103" s="18" t="n"/>
      <c r="F103" s="19" t="n"/>
      <c r="G103" s="20">
        <f>IF(AND($A103="",$B103="",$C103=""),"",IF($C103="","Falta o vencimento",IF(NOT(ISNUMBER($C103)),"Vencimento inválido: use 10/11/2026",IF($D103&lt;&gt;"",IF(NOT(ISNUMBER($D103)),"Data de pagamento inválida: use 28/10/2026",IF($F103="Sim","Paga e lançada","Paga: falta lançar em Lançamentos")),IF(INT($C103)&lt;TODAY(),"Atrasada há "&amp;(TODAY()-INT($C103))&amp;IF(TODAY()-INT($C103)=1," dia"," dias"),IF(INT($C103)=TODAY(),"Vence hoje","Vence em "&amp;(INT($C103)-TODAY())&amp;IF(INT($C103)-TODAY()=1," dia"," dias")))))))</f>
        <v/>
      </c>
    </row>
    <row r="104">
      <c r="A104" s="18" t="n"/>
      <c r="B104" s="14" t="n"/>
      <c r="C104" s="24" t="n"/>
      <c r="D104" s="24" t="n"/>
      <c r="E104" s="18" t="n"/>
      <c r="F104" s="19" t="n"/>
      <c r="G104" s="20">
        <f>IF(AND($A104="",$B104="",$C104=""),"",IF($C104="","Falta o vencimento",IF(NOT(ISNUMBER($C104)),"Vencimento inválido: use 10/11/2026",IF($D104&lt;&gt;"",IF(NOT(ISNUMBER($D104)),"Data de pagamento inválida: use 28/10/2026",IF($F104="Sim","Paga e lançada","Paga: falta lançar em Lançamentos")),IF(INT($C104)&lt;TODAY(),"Atrasada há "&amp;(TODAY()-INT($C104))&amp;IF(TODAY()-INT($C104)=1," dia"," dias"),IF(INT($C104)=TODAY(),"Vence hoje","Vence em "&amp;(INT($C104)-TODAY())&amp;IF(INT($C104)-TODAY()=1," dia"," dias")))))))</f>
        <v/>
      </c>
    </row>
    <row r="105">
      <c r="A105" s="18" t="n"/>
      <c r="B105" s="14" t="n"/>
      <c r="C105" s="24" t="n"/>
      <c r="D105" s="24" t="n"/>
      <c r="E105" s="18" t="n"/>
      <c r="F105" s="19" t="n"/>
      <c r="G105" s="20">
        <f>IF(AND($A105="",$B105="",$C105=""),"",IF($C105="","Falta o vencimento",IF(NOT(ISNUMBER($C105)),"Vencimento inválido: use 10/11/2026",IF($D105&lt;&gt;"",IF(NOT(ISNUMBER($D105)),"Data de pagamento inválida: use 28/10/2026",IF($F105="Sim","Paga e lançada","Paga: falta lançar em Lançamentos")),IF(INT($C105)&lt;TODAY(),"Atrasada há "&amp;(TODAY()-INT($C105))&amp;IF(TODAY()-INT($C105)=1," dia"," dias"),IF(INT($C105)=TODAY(),"Vence hoje","Vence em "&amp;(INT($C105)-TODAY())&amp;IF(INT($C105)-TODAY()=1," dia"," dias")))))))</f>
        <v/>
      </c>
    </row>
    <row r="106">
      <c r="A106" s="18" t="n"/>
      <c r="B106" s="14" t="n"/>
      <c r="C106" s="24" t="n"/>
      <c r="D106" s="24" t="n"/>
      <c r="E106" s="18" t="n"/>
      <c r="F106" s="19" t="n"/>
      <c r="G106" s="20">
        <f>IF(AND($A106="",$B106="",$C106=""),"",IF($C106="","Falta o vencimento",IF(NOT(ISNUMBER($C106)),"Vencimento inválido: use 10/11/2026",IF($D106&lt;&gt;"",IF(NOT(ISNUMBER($D106)),"Data de pagamento inválida: use 28/10/2026",IF($F106="Sim","Paga e lançada","Paga: falta lançar em Lançamentos")),IF(INT($C106)&lt;TODAY(),"Atrasada há "&amp;(TODAY()-INT($C106))&amp;IF(TODAY()-INT($C106)=1," dia"," dias"),IF(INT($C106)=TODAY(),"Vence hoje","Vence em "&amp;(INT($C106)-TODAY())&amp;IF(INT($C106)-TODAY()=1," dia"," dias")))))))</f>
        <v/>
      </c>
    </row>
    <row r="107">
      <c r="A107" s="18" t="n"/>
      <c r="B107" s="14" t="n"/>
      <c r="C107" s="24" t="n"/>
      <c r="D107" s="24" t="n"/>
      <c r="E107" s="18" t="n"/>
      <c r="F107" s="19" t="n"/>
      <c r="G107" s="20">
        <f>IF(AND($A107="",$B107="",$C107=""),"",IF($C107="","Falta o vencimento",IF(NOT(ISNUMBER($C107)),"Vencimento inválido: use 10/11/2026",IF($D107&lt;&gt;"",IF(NOT(ISNUMBER($D107)),"Data de pagamento inválida: use 28/10/2026",IF($F107="Sim","Paga e lançada","Paga: falta lançar em Lançamentos")),IF(INT($C107)&lt;TODAY(),"Atrasada há "&amp;(TODAY()-INT($C107))&amp;IF(TODAY()-INT($C107)=1," dia"," dias"),IF(INT($C107)=TODAY(),"Vence hoje","Vence em "&amp;(INT($C107)-TODAY())&amp;IF(INT($C107)-TODAY()=1," dia"," dias")))))))</f>
        <v/>
      </c>
    </row>
    <row r="108">
      <c r="A108" s="18" t="n"/>
      <c r="B108" s="14" t="n"/>
      <c r="C108" s="24" t="n"/>
      <c r="D108" s="24" t="n"/>
      <c r="E108" s="18" t="n"/>
      <c r="F108" s="19" t="n"/>
      <c r="G108" s="20">
        <f>IF(AND($A108="",$B108="",$C108=""),"",IF($C108="","Falta o vencimento",IF(NOT(ISNUMBER($C108)),"Vencimento inválido: use 10/11/2026",IF($D108&lt;&gt;"",IF(NOT(ISNUMBER($D108)),"Data de pagamento inválida: use 28/10/2026",IF($F108="Sim","Paga e lançada","Paga: falta lançar em Lançamentos")),IF(INT($C108)&lt;TODAY(),"Atrasada há "&amp;(TODAY()-INT($C108))&amp;IF(TODAY()-INT($C108)=1," dia"," dias"),IF(INT($C108)=TODAY(),"Vence hoje","Vence em "&amp;(INT($C108)-TODAY())&amp;IF(INT($C108)-TODAY()=1," dia"," dias")))))))</f>
        <v/>
      </c>
    </row>
    <row r="109">
      <c r="A109" s="18" t="n"/>
      <c r="B109" s="14" t="n"/>
      <c r="C109" s="24" t="n"/>
      <c r="D109" s="24" t="n"/>
      <c r="E109" s="18" t="n"/>
      <c r="F109" s="19" t="n"/>
      <c r="G109" s="20">
        <f>IF(AND($A109="",$B109="",$C109=""),"",IF($C109="","Falta o vencimento",IF(NOT(ISNUMBER($C109)),"Vencimento inválido: use 10/11/2026",IF($D109&lt;&gt;"",IF(NOT(ISNUMBER($D109)),"Data de pagamento inválida: use 28/10/2026",IF($F109="Sim","Paga e lançada","Paga: falta lançar em Lançamentos")),IF(INT($C109)&lt;TODAY(),"Atrasada há "&amp;(TODAY()-INT($C109))&amp;IF(TODAY()-INT($C109)=1," dia"," dias"),IF(INT($C109)=TODAY(),"Vence hoje","Vence em "&amp;(INT($C109)-TODAY())&amp;IF(INT($C109)-TODAY()=1," dia"," dias")))))))</f>
        <v/>
      </c>
    </row>
    <row r="110">
      <c r="A110" s="18" t="n"/>
      <c r="B110" s="14" t="n"/>
      <c r="C110" s="24" t="n"/>
      <c r="D110" s="24" t="n"/>
      <c r="E110" s="18" t="n"/>
      <c r="F110" s="19" t="n"/>
      <c r="G110" s="20">
        <f>IF(AND($A110="",$B110="",$C110=""),"",IF($C110="","Falta o vencimento",IF(NOT(ISNUMBER($C110)),"Vencimento inválido: use 10/11/2026",IF($D110&lt;&gt;"",IF(NOT(ISNUMBER($D110)),"Data de pagamento inválida: use 28/10/2026",IF($F110="Sim","Paga e lançada","Paga: falta lançar em Lançamentos")),IF(INT($C110)&lt;TODAY(),"Atrasada há "&amp;(TODAY()-INT($C110))&amp;IF(TODAY()-INT($C110)=1," dia"," dias"),IF(INT($C110)=TODAY(),"Vence hoje","Vence em "&amp;(INT($C110)-TODAY())&amp;IF(INT($C110)-TODAY()=1," dia"," dias")))))))</f>
        <v/>
      </c>
    </row>
    <row r="111">
      <c r="A111" s="18" t="n"/>
      <c r="B111" s="14" t="n"/>
      <c r="C111" s="24" t="n"/>
      <c r="D111" s="24" t="n"/>
      <c r="E111" s="18" t="n"/>
      <c r="F111" s="19" t="n"/>
      <c r="G111" s="20">
        <f>IF(AND($A111="",$B111="",$C111=""),"",IF($C111="","Falta o vencimento",IF(NOT(ISNUMBER($C111)),"Vencimento inválido: use 10/11/2026",IF($D111&lt;&gt;"",IF(NOT(ISNUMBER($D111)),"Data de pagamento inválida: use 28/10/2026",IF($F111="Sim","Paga e lançada","Paga: falta lançar em Lançamentos")),IF(INT($C111)&lt;TODAY(),"Atrasada há "&amp;(TODAY()-INT($C111))&amp;IF(TODAY()-INT($C111)=1," dia"," dias"),IF(INT($C111)=TODAY(),"Vence hoje","Vence em "&amp;(INT($C111)-TODAY())&amp;IF(INT($C111)-TODAY()=1," dia"," dias")))))))</f>
        <v/>
      </c>
    </row>
    <row r="112">
      <c r="A112" s="18" t="n"/>
      <c r="B112" s="14" t="n"/>
      <c r="C112" s="24" t="n"/>
      <c r="D112" s="24" t="n"/>
      <c r="E112" s="18" t="n"/>
      <c r="F112" s="19" t="n"/>
      <c r="G112" s="20">
        <f>IF(AND($A112="",$B112="",$C112=""),"",IF($C112="","Falta o vencimento",IF(NOT(ISNUMBER($C112)),"Vencimento inválido: use 10/11/2026",IF($D112&lt;&gt;"",IF(NOT(ISNUMBER($D112)),"Data de pagamento inválida: use 28/10/2026",IF($F112="Sim","Paga e lançada","Paga: falta lançar em Lançamentos")),IF(INT($C112)&lt;TODAY(),"Atrasada há "&amp;(TODAY()-INT($C112))&amp;IF(TODAY()-INT($C112)=1," dia"," dias"),IF(INT($C112)=TODAY(),"Vence hoje","Vence em "&amp;(INT($C112)-TODAY())&amp;IF(INT($C112)-TODAY()=1," dia"," dias")))))))</f>
        <v/>
      </c>
    </row>
    <row r="113">
      <c r="A113" s="18" t="n"/>
      <c r="B113" s="14" t="n"/>
      <c r="C113" s="24" t="n"/>
      <c r="D113" s="24" t="n"/>
      <c r="E113" s="18" t="n"/>
      <c r="F113" s="19" t="n"/>
      <c r="G113" s="20">
        <f>IF(AND($A113="",$B113="",$C113=""),"",IF($C113="","Falta o vencimento",IF(NOT(ISNUMBER($C113)),"Vencimento inválido: use 10/11/2026",IF($D113&lt;&gt;"",IF(NOT(ISNUMBER($D113)),"Data de pagamento inválida: use 28/10/2026",IF($F113="Sim","Paga e lançada","Paga: falta lançar em Lançamentos")),IF(INT($C113)&lt;TODAY(),"Atrasada há "&amp;(TODAY()-INT($C113))&amp;IF(TODAY()-INT($C113)=1," dia"," dias"),IF(INT($C113)=TODAY(),"Vence hoje","Vence em "&amp;(INT($C113)-TODAY())&amp;IF(INT($C113)-TODAY()=1," dia"," dias")))))))</f>
        <v/>
      </c>
    </row>
    <row r="114">
      <c r="A114" s="18" t="n"/>
      <c r="B114" s="14" t="n"/>
      <c r="C114" s="24" t="n"/>
      <c r="D114" s="24" t="n"/>
      <c r="E114" s="18" t="n"/>
      <c r="F114" s="19" t="n"/>
      <c r="G114" s="20">
        <f>IF(AND($A114="",$B114="",$C114=""),"",IF($C114="","Falta o vencimento",IF(NOT(ISNUMBER($C114)),"Vencimento inválido: use 10/11/2026",IF($D114&lt;&gt;"",IF(NOT(ISNUMBER($D114)),"Data de pagamento inválida: use 28/10/2026",IF($F114="Sim","Paga e lançada","Paga: falta lançar em Lançamentos")),IF(INT($C114)&lt;TODAY(),"Atrasada há "&amp;(TODAY()-INT($C114))&amp;IF(TODAY()-INT($C114)=1," dia"," dias"),IF(INT($C114)=TODAY(),"Vence hoje","Vence em "&amp;(INT($C114)-TODAY())&amp;IF(INT($C114)-TODAY()=1," dia"," dias")))))))</f>
        <v/>
      </c>
    </row>
    <row r="115">
      <c r="A115" s="18" t="n"/>
      <c r="B115" s="14" t="n"/>
      <c r="C115" s="24" t="n"/>
      <c r="D115" s="24" t="n"/>
      <c r="E115" s="18" t="n"/>
      <c r="F115" s="19" t="n"/>
      <c r="G115" s="20">
        <f>IF(AND($A115="",$B115="",$C115=""),"",IF($C115="","Falta o vencimento",IF(NOT(ISNUMBER($C115)),"Vencimento inválido: use 10/11/2026",IF($D115&lt;&gt;"",IF(NOT(ISNUMBER($D115)),"Data de pagamento inválida: use 28/10/2026",IF($F115="Sim","Paga e lançada","Paga: falta lançar em Lançamentos")),IF(INT($C115)&lt;TODAY(),"Atrasada há "&amp;(TODAY()-INT($C115))&amp;IF(TODAY()-INT($C115)=1," dia"," dias"),IF(INT($C115)=TODAY(),"Vence hoje","Vence em "&amp;(INT($C115)-TODAY())&amp;IF(INT($C115)-TODAY()=1," dia"," dias")))))))</f>
        <v/>
      </c>
    </row>
    <row r="116">
      <c r="A116" s="18" t="n"/>
      <c r="B116" s="14" t="n"/>
      <c r="C116" s="24" t="n"/>
      <c r="D116" s="24" t="n"/>
      <c r="E116" s="18" t="n"/>
      <c r="F116" s="19" t="n"/>
      <c r="G116" s="20">
        <f>IF(AND($A116="",$B116="",$C116=""),"",IF($C116="","Falta o vencimento",IF(NOT(ISNUMBER($C116)),"Vencimento inválido: use 10/11/2026",IF($D116&lt;&gt;"",IF(NOT(ISNUMBER($D116)),"Data de pagamento inválida: use 28/10/2026",IF($F116="Sim","Paga e lançada","Paga: falta lançar em Lançamentos")),IF(INT($C116)&lt;TODAY(),"Atrasada há "&amp;(TODAY()-INT($C116))&amp;IF(TODAY()-INT($C116)=1," dia"," dias"),IF(INT($C116)=TODAY(),"Vence hoje","Vence em "&amp;(INT($C116)-TODAY())&amp;IF(INT($C116)-TODAY()=1," dia"," dias")))))))</f>
        <v/>
      </c>
    </row>
    <row r="117">
      <c r="A117" s="18" t="n"/>
      <c r="B117" s="14" t="n"/>
      <c r="C117" s="24" t="n"/>
      <c r="D117" s="24" t="n"/>
      <c r="E117" s="18" t="n"/>
      <c r="F117" s="19" t="n"/>
      <c r="G117" s="20">
        <f>IF(AND($A117="",$B117="",$C117=""),"",IF($C117="","Falta o vencimento",IF(NOT(ISNUMBER($C117)),"Vencimento inválido: use 10/11/2026",IF($D117&lt;&gt;"",IF(NOT(ISNUMBER($D117)),"Data de pagamento inválida: use 28/10/2026",IF($F117="Sim","Paga e lançada","Paga: falta lançar em Lançamentos")),IF(INT($C117)&lt;TODAY(),"Atrasada há "&amp;(TODAY()-INT($C117))&amp;IF(TODAY()-INT($C117)=1," dia"," dias"),IF(INT($C117)=TODAY(),"Vence hoje","Vence em "&amp;(INT($C117)-TODAY())&amp;IF(INT($C117)-TODAY()=1," dia"," dias")))))))</f>
        <v/>
      </c>
    </row>
    <row r="118">
      <c r="A118" s="18" t="n"/>
      <c r="B118" s="14" t="n"/>
      <c r="C118" s="24" t="n"/>
      <c r="D118" s="24" t="n"/>
      <c r="E118" s="18" t="n"/>
      <c r="F118" s="19" t="n"/>
      <c r="G118" s="20">
        <f>IF(AND($A118="",$B118="",$C118=""),"",IF($C118="","Falta o vencimento",IF(NOT(ISNUMBER($C118)),"Vencimento inválido: use 10/11/2026",IF($D118&lt;&gt;"",IF(NOT(ISNUMBER($D118)),"Data de pagamento inválida: use 28/10/2026",IF($F118="Sim","Paga e lançada","Paga: falta lançar em Lançamentos")),IF(INT($C118)&lt;TODAY(),"Atrasada há "&amp;(TODAY()-INT($C118))&amp;IF(TODAY()-INT($C118)=1," dia"," dias"),IF(INT($C118)=TODAY(),"Vence hoje","Vence em "&amp;(INT($C118)-TODAY())&amp;IF(INT($C118)-TODAY()=1," dia"," dias")))))))</f>
        <v/>
      </c>
    </row>
    <row r="119">
      <c r="A119" s="18" t="n"/>
      <c r="B119" s="14" t="n"/>
      <c r="C119" s="24" t="n"/>
      <c r="D119" s="24" t="n"/>
      <c r="E119" s="18" t="n"/>
      <c r="F119" s="19" t="n"/>
      <c r="G119" s="20">
        <f>IF(AND($A119="",$B119="",$C119=""),"",IF($C119="","Falta o vencimento",IF(NOT(ISNUMBER($C119)),"Vencimento inválido: use 10/11/2026",IF($D119&lt;&gt;"",IF(NOT(ISNUMBER($D119)),"Data de pagamento inválida: use 28/10/2026",IF($F119="Sim","Paga e lançada","Paga: falta lançar em Lançamentos")),IF(INT($C119)&lt;TODAY(),"Atrasada há "&amp;(TODAY()-INT($C119))&amp;IF(TODAY()-INT($C119)=1," dia"," dias"),IF(INT($C119)=TODAY(),"Vence hoje","Vence em "&amp;(INT($C119)-TODAY())&amp;IF(INT($C119)-TODAY()=1," dia"," dias")))))))</f>
        <v/>
      </c>
    </row>
    <row r="120">
      <c r="A120" s="18" t="n"/>
      <c r="B120" s="14" t="n"/>
      <c r="C120" s="24" t="n"/>
      <c r="D120" s="24" t="n"/>
      <c r="E120" s="18" t="n"/>
      <c r="F120" s="19" t="n"/>
      <c r="G120" s="20">
        <f>IF(AND($A120="",$B120="",$C120=""),"",IF($C120="","Falta o vencimento",IF(NOT(ISNUMBER($C120)),"Vencimento inválido: use 10/11/2026",IF($D120&lt;&gt;"",IF(NOT(ISNUMBER($D120)),"Data de pagamento inválida: use 28/10/2026",IF($F120="Sim","Paga e lançada","Paga: falta lançar em Lançamentos")),IF(INT($C120)&lt;TODAY(),"Atrasada há "&amp;(TODAY()-INT($C120))&amp;IF(TODAY()-INT($C120)=1," dia"," dias"),IF(INT($C120)=TODAY(),"Vence hoje","Vence em "&amp;(INT($C120)-TODAY())&amp;IF(INT($C120)-TODAY()=1," dia"," dias")))))))</f>
        <v/>
      </c>
    </row>
    <row r="121">
      <c r="A121" s="18" t="n"/>
      <c r="B121" s="14" t="n"/>
      <c r="C121" s="24" t="n"/>
      <c r="D121" s="24" t="n"/>
      <c r="E121" s="18" t="n"/>
      <c r="F121" s="19" t="n"/>
      <c r="G121" s="20">
        <f>IF(AND($A121="",$B121="",$C121=""),"",IF($C121="","Falta o vencimento",IF(NOT(ISNUMBER($C121)),"Vencimento inválido: use 10/11/2026",IF($D121&lt;&gt;"",IF(NOT(ISNUMBER($D121)),"Data de pagamento inválida: use 28/10/2026",IF($F121="Sim","Paga e lançada","Paga: falta lançar em Lançamentos")),IF(INT($C121)&lt;TODAY(),"Atrasada há "&amp;(TODAY()-INT($C121))&amp;IF(TODAY()-INT($C121)=1," dia"," dias"),IF(INT($C121)=TODAY(),"Vence hoje","Vence em "&amp;(INT($C121)-TODAY())&amp;IF(INT($C121)-TODAY()=1," dia"," dias")))))))</f>
        <v/>
      </c>
    </row>
    <row r="122">
      <c r="A122" s="18" t="n"/>
      <c r="B122" s="14" t="n"/>
      <c r="C122" s="24" t="n"/>
      <c r="D122" s="24" t="n"/>
      <c r="E122" s="18" t="n"/>
      <c r="F122" s="19" t="n"/>
      <c r="G122" s="20">
        <f>IF(AND($A122="",$B122="",$C122=""),"",IF($C122="","Falta o vencimento",IF(NOT(ISNUMBER($C122)),"Vencimento inválido: use 10/11/2026",IF($D122&lt;&gt;"",IF(NOT(ISNUMBER($D122)),"Data de pagamento inválida: use 28/10/2026",IF($F122="Sim","Paga e lançada","Paga: falta lançar em Lançamentos")),IF(INT($C122)&lt;TODAY(),"Atrasada há "&amp;(TODAY()-INT($C122))&amp;IF(TODAY()-INT($C122)=1," dia"," dias"),IF(INT($C122)=TODAY(),"Vence hoje","Vence em "&amp;(INT($C122)-TODAY())&amp;IF(INT($C122)-TODAY()=1," dia"," dias")))))))</f>
        <v/>
      </c>
    </row>
    <row r="123">
      <c r="A123" s="18" t="n"/>
      <c r="B123" s="14" t="n"/>
      <c r="C123" s="24" t="n"/>
      <c r="D123" s="24" t="n"/>
      <c r="E123" s="18" t="n"/>
      <c r="F123" s="19" t="n"/>
      <c r="G123" s="20">
        <f>IF(AND($A123="",$B123="",$C123=""),"",IF($C123="","Falta o vencimento",IF(NOT(ISNUMBER($C123)),"Vencimento inválido: use 10/11/2026",IF($D123&lt;&gt;"",IF(NOT(ISNUMBER($D123)),"Data de pagamento inválida: use 28/10/2026",IF($F123="Sim","Paga e lançada","Paga: falta lançar em Lançamentos")),IF(INT($C123)&lt;TODAY(),"Atrasada há "&amp;(TODAY()-INT($C123))&amp;IF(TODAY()-INT($C123)=1," dia"," dias"),IF(INT($C123)=TODAY(),"Vence hoje","Vence em "&amp;(INT($C123)-TODAY())&amp;IF(INT($C123)-TODAY()=1," dia"," dias")))))))</f>
        <v/>
      </c>
    </row>
    <row r="124">
      <c r="A124" s="18" t="n"/>
      <c r="B124" s="14" t="n"/>
      <c r="C124" s="24" t="n"/>
      <c r="D124" s="24" t="n"/>
      <c r="E124" s="18" t="n"/>
      <c r="F124" s="19" t="n"/>
      <c r="G124" s="20">
        <f>IF(AND($A124="",$B124="",$C124=""),"",IF($C124="","Falta o vencimento",IF(NOT(ISNUMBER($C124)),"Vencimento inválido: use 10/11/2026",IF($D124&lt;&gt;"",IF(NOT(ISNUMBER($D124)),"Data de pagamento inválida: use 28/10/2026",IF($F124="Sim","Paga e lançada","Paga: falta lançar em Lançamentos")),IF(INT($C124)&lt;TODAY(),"Atrasada há "&amp;(TODAY()-INT($C124))&amp;IF(TODAY()-INT($C124)=1," dia"," dias"),IF(INT($C124)=TODAY(),"Vence hoje","Vence em "&amp;(INT($C124)-TODAY())&amp;IF(INT($C124)-TODAY()=1," dia"," dias")))))))</f>
        <v/>
      </c>
    </row>
    <row r="125">
      <c r="A125" s="18" t="n"/>
      <c r="B125" s="14" t="n"/>
      <c r="C125" s="24" t="n"/>
      <c r="D125" s="24" t="n"/>
      <c r="E125" s="18" t="n"/>
      <c r="F125" s="19" t="n"/>
      <c r="G125" s="20">
        <f>IF(AND($A125="",$B125="",$C125=""),"",IF($C125="","Falta o vencimento",IF(NOT(ISNUMBER($C125)),"Vencimento inválido: use 10/11/2026",IF($D125&lt;&gt;"",IF(NOT(ISNUMBER($D125)),"Data de pagamento inválida: use 28/10/2026",IF($F125="Sim","Paga e lançada","Paga: falta lançar em Lançamentos")),IF(INT($C125)&lt;TODAY(),"Atrasada há "&amp;(TODAY()-INT($C125))&amp;IF(TODAY()-INT($C125)=1," dia"," dias"),IF(INT($C125)=TODAY(),"Vence hoje","Vence em "&amp;(INT($C125)-TODAY())&amp;IF(INT($C125)-TODAY()=1," dia"," dias")))))))</f>
        <v/>
      </c>
    </row>
    <row r="126">
      <c r="A126" s="18" t="n"/>
      <c r="B126" s="14" t="n"/>
      <c r="C126" s="24" t="n"/>
      <c r="D126" s="24" t="n"/>
      <c r="E126" s="18" t="n"/>
      <c r="F126" s="19" t="n"/>
      <c r="G126" s="20">
        <f>IF(AND($A126="",$B126="",$C126=""),"",IF($C126="","Falta o vencimento",IF(NOT(ISNUMBER($C126)),"Vencimento inválido: use 10/11/2026",IF($D126&lt;&gt;"",IF(NOT(ISNUMBER($D126)),"Data de pagamento inválida: use 28/10/2026",IF($F126="Sim","Paga e lançada","Paga: falta lançar em Lançamentos")),IF(INT($C126)&lt;TODAY(),"Atrasada há "&amp;(TODAY()-INT($C126))&amp;IF(TODAY()-INT($C126)=1," dia"," dias"),IF(INT($C126)=TODAY(),"Vence hoje","Vence em "&amp;(INT($C126)-TODAY())&amp;IF(INT($C126)-TODAY()=1," dia"," dias")))))))</f>
        <v/>
      </c>
    </row>
    <row r="127">
      <c r="A127" s="18" t="n"/>
      <c r="B127" s="14" t="n"/>
      <c r="C127" s="24" t="n"/>
      <c r="D127" s="24" t="n"/>
      <c r="E127" s="18" t="n"/>
      <c r="F127" s="19" t="n"/>
      <c r="G127" s="20">
        <f>IF(AND($A127="",$B127="",$C127=""),"",IF($C127="","Falta o vencimento",IF(NOT(ISNUMBER($C127)),"Vencimento inválido: use 10/11/2026",IF($D127&lt;&gt;"",IF(NOT(ISNUMBER($D127)),"Data de pagamento inválida: use 28/10/2026",IF($F127="Sim","Paga e lançada","Paga: falta lançar em Lançamentos")),IF(INT($C127)&lt;TODAY(),"Atrasada há "&amp;(TODAY()-INT($C127))&amp;IF(TODAY()-INT($C127)=1," dia"," dias"),IF(INT($C127)=TODAY(),"Vence hoje","Vence em "&amp;(INT($C127)-TODAY())&amp;IF(INT($C127)-TODAY()=1," dia"," dias")))))))</f>
        <v/>
      </c>
    </row>
    <row r="128">
      <c r="A128" s="18" t="n"/>
      <c r="B128" s="14" t="n"/>
      <c r="C128" s="24" t="n"/>
      <c r="D128" s="24" t="n"/>
      <c r="E128" s="18" t="n"/>
      <c r="F128" s="19" t="n"/>
      <c r="G128" s="20">
        <f>IF(AND($A128="",$B128="",$C128=""),"",IF($C128="","Falta o vencimento",IF(NOT(ISNUMBER($C128)),"Vencimento inválido: use 10/11/2026",IF($D128&lt;&gt;"",IF(NOT(ISNUMBER($D128)),"Data de pagamento inválida: use 28/10/2026",IF($F128="Sim","Paga e lançada","Paga: falta lançar em Lançamentos")),IF(INT($C128)&lt;TODAY(),"Atrasada há "&amp;(TODAY()-INT($C128))&amp;IF(TODAY()-INT($C128)=1," dia"," dias"),IF(INT($C128)=TODAY(),"Vence hoje","Vence em "&amp;(INT($C128)-TODAY())&amp;IF(INT($C128)-TODAY()=1," dia"," dias")))))))</f>
        <v/>
      </c>
    </row>
    <row r="129">
      <c r="A129" s="18" t="n"/>
      <c r="B129" s="14" t="n"/>
      <c r="C129" s="24" t="n"/>
      <c r="D129" s="24" t="n"/>
      <c r="E129" s="18" t="n"/>
      <c r="F129" s="19" t="n"/>
      <c r="G129" s="20">
        <f>IF(AND($A129="",$B129="",$C129=""),"",IF($C129="","Falta o vencimento",IF(NOT(ISNUMBER($C129)),"Vencimento inválido: use 10/11/2026",IF($D129&lt;&gt;"",IF(NOT(ISNUMBER($D129)),"Data de pagamento inválida: use 28/10/2026",IF($F129="Sim","Paga e lançada","Paga: falta lançar em Lançamentos")),IF(INT($C129)&lt;TODAY(),"Atrasada há "&amp;(TODAY()-INT($C129))&amp;IF(TODAY()-INT($C129)=1," dia"," dias"),IF(INT($C129)=TODAY(),"Vence hoje","Vence em "&amp;(INT($C129)-TODAY())&amp;IF(INT($C129)-TODAY()=1," dia"," dias")))))))</f>
        <v/>
      </c>
    </row>
    <row r="130">
      <c r="A130" s="18" t="n"/>
      <c r="B130" s="14" t="n"/>
      <c r="C130" s="24" t="n"/>
      <c r="D130" s="24" t="n"/>
      <c r="E130" s="18" t="n"/>
      <c r="F130" s="19" t="n"/>
      <c r="G130" s="20">
        <f>IF(AND($A130="",$B130="",$C130=""),"",IF($C130="","Falta o vencimento",IF(NOT(ISNUMBER($C130)),"Vencimento inválido: use 10/11/2026",IF($D130&lt;&gt;"",IF(NOT(ISNUMBER($D130)),"Data de pagamento inválida: use 28/10/2026",IF($F130="Sim","Paga e lançada","Paga: falta lançar em Lançamentos")),IF(INT($C130)&lt;TODAY(),"Atrasada há "&amp;(TODAY()-INT($C130))&amp;IF(TODAY()-INT($C130)=1," dia"," dias"),IF(INT($C130)=TODAY(),"Vence hoje","Vence em "&amp;(INT($C130)-TODAY())&amp;IF(INT($C130)-TODAY()=1," dia"," dias")))))))</f>
        <v/>
      </c>
    </row>
    <row r="131">
      <c r="A131" s="18" t="n"/>
      <c r="B131" s="14" t="n"/>
      <c r="C131" s="24" t="n"/>
      <c r="D131" s="24" t="n"/>
      <c r="E131" s="18" t="n"/>
      <c r="F131" s="19" t="n"/>
      <c r="G131" s="20">
        <f>IF(AND($A131="",$B131="",$C131=""),"",IF($C131="","Falta o vencimento",IF(NOT(ISNUMBER($C131)),"Vencimento inválido: use 10/11/2026",IF($D131&lt;&gt;"",IF(NOT(ISNUMBER($D131)),"Data de pagamento inválida: use 28/10/2026",IF($F131="Sim","Paga e lançada","Paga: falta lançar em Lançamentos")),IF(INT($C131)&lt;TODAY(),"Atrasada há "&amp;(TODAY()-INT($C131))&amp;IF(TODAY()-INT($C131)=1," dia"," dias"),IF(INT($C131)=TODAY(),"Vence hoje","Vence em "&amp;(INT($C131)-TODAY())&amp;IF(INT($C131)-TODAY()=1," dia"," dias")))))))</f>
        <v/>
      </c>
    </row>
    <row r="132">
      <c r="A132" s="18" t="n"/>
      <c r="B132" s="14" t="n"/>
      <c r="C132" s="24" t="n"/>
      <c r="D132" s="24" t="n"/>
      <c r="E132" s="18" t="n"/>
      <c r="F132" s="19" t="n"/>
      <c r="G132" s="20">
        <f>IF(AND($A132="",$B132="",$C132=""),"",IF($C132="","Falta o vencimento",IF(NOT(ISNUMBER($C132)),"Vencimento inválido: use 10/11/2026",IF($D132&lt;&gt;"",IF(NOT(ISNUMBER($D132)),"Data de pagamento inválida: use 28/10/2026",IF($F132="Sim","Paga e lançada","Paga: falta lançar em Lançamentos")),IF(INT($C132)&lt;TODAY(),"Atrasada há "&amp;(TODAY()-INT($C132))&amp;IF(TODAY()-INT($C132)=1," dia"," dias"),IF(INT($C132)=TODAY(),"Vence hoje","Vence em "&amp;(INT($C132)-TODAY())&amp;IF(INT($C132)-TODAY()=1," dia"," dias")))))))</f>
        <v/>
      </c>
    </row>
    <row r="133">
      <c r="A133" s="18" t="n"/>
      <c r="B133" s="14" t="n"/>
      <c r="C133" s="24" t="n"/>
      <c r="D133" s="24" t="n"/>
      <c r="E133" s="18" t="n"/>
      <c r="F133" s="19" t="n"/>
      <c r="G133" s="20">
        <f>IF(AND($A133="",$B133="",$C133=""),"",IF($C133="","Falta o vencimento",IF(NOT(ISNUMBER($C133)),"Vencimento inválido: use 10/11/2026",IF($D133&lt;&gt;"",IF(NOT(ISNUMBER($D133)),"Data de pagamento inválida: use 28/10/2026",IF($F133="Sim","Paga e lançada","Paga: falta lançar em Lançamentos")),IF(INT($C133)&lt;TODAY(),"Atrasada há "&amp;(TODAY()-INT($C133))&amp;IF(TODAY()-INT($C133)=1," dia"," dias"),IF(INT($C133)=TODAY(),"Vence hoje","Vence em "&amp;(INT($C133)-TODAY())&amp;IF(INT($C133)-TODAY()=1," dia"," dias")))))))</f>
        <v/>
      </c>
    </row>
    <row r="134">
      <c r="A134" s="18" t="n"/>
      <c r="B134" s="14" t="n"/>
      <c r="C134" s="24" t="n"/>
      <c r="D134" s="24" t="n"/>
      <c r="E134" s="18" t="n"/>
      <c r="F134" s="19" t="n"/>
      <c r="G134" s="20">
        <f>IF(AND($A134="",$B134="",$C134=""),"",IF($C134="","Falta o vencimento",IF(NOT(ISNUMBER($C134)),"Vencimento inválido: use 10/11/2026",IF($D134&lt;&gt;"",IF(NOT(ISNUMBER($D134)),"Data de pagamento inválida: use 28/10/2026",IF($F134="Sim","Paga e lançada","Paga: falta lançar em Lançamentos")),IF(INT($C134)&lt;TODAY(),"Atrasada há "&amp;(TODAY()-INT($C134))&amp;IF(TODAY()-INT($C134)=1," dia"," dias"),IF(INT($C134)=TODAY(),"Vence hoje","Vence em "&amp;(INT($C134)-TODAY())&amp;IF(INT($C134)-TODAY()=1," dia"," dias")))))))</f>
        <v/>
      </c>
    </row>
    <row r="135">
      <c r="A135" s="18" t="n"/>
      <c r="B135" s="14" t="n"/>
      <c r="C135" s="24" t="n"/>
      <c r="D135" s="24" t="n"/>
      <c r="E135" s="18" t="n"/>
      <c r="F135" s="19" t="n"/>
      <c r="G135" s="20">
        <f>IF(AND($A135="",$B135="",$C135=""),"",IF($C135="","Falta o vencimento",IF(NOT(ISNUMBER($C135)),"Vencimento inválido: use 10/11/2026",IF($D135&lt;&gt;"",IF(NOT(ISNUMBER($D135)),"Data de pagamento inválida: use 28/10/2026",IF($F135="Sim","Paga e lançada","Paga: falta lançar em Lançamentos")),IF(INT($C135)&lt;TODAY(),"Atrasada há "&amp;(TODAY()-INT($C135))&amp;IF(TODAY()-INT($C135)=1," dia"," dias"),IF(INT($C135)=TODAY(),"Vence hoje","Vence em "&amp;(INT($C135)-TODAY())&amp;IF(INT($C135)-TODAY()=1," dia"," dias")))))))</f>
        <v/>
      </c>
    </row>
    <row r="136">
      <c r="A136" s="18" t="n"/>
      <c r="B136" s="14" t="n"/>
      <c r="C136" s="24" t="n"/>
      <c r="D136" s="24" t="n"/>
      <c r="E136" s="18" t="n"/>
      <c r="F136" s="19" t="n"/>
      <c r="G136" s="20">
        <f>IF(AND($A136="",$B136="",$C136=""),"",IF($C136="","Falta o vencimento",IF(NOT(ISNUMBER($C136)),"Vencimento inválido: use 10/11/2026",IF($D136&lt;&gt;"",IF(NOT(ISNUMBER($D136)),"Data de pagamento inválida: use 28/10/2026",IF($F136="Sim","Paga e lançada","Paga: falta lançar em Lançamentos")),IF(INT($C136)&lt;TODAY(),"Atrasada há "&amp;(TODAY()-INT($C136))&amp;IF(TODAY()-INT($C136)=1," dia"," dias"),IF(INT($C136)=TODAY(),"Vence hoje","Vence em "&amp;(INT($C136)-TODAY())&amp;IF(INT($C136)-TODAY()=1," dia"," dias")))))))</f>
        <v/>
      </c>
    </row>
    <row r="137">
      <c r="A137" s="18" t="n"/>
      <c r="B137" s="14" t="n"/>
      <c r="C137" s="24" t="n"/>
      <c r="D137" s="24" t="n"/>
      <c r="E137" s="18" t="n"/>
      <c r="F137" s="19" t="n"/>
      <c r="G137" s="20">
        <f>IF(AND($A137="",$B137="",$C137=""),"",IF($C137="","Falta o vencimento",IF(NOT(ISNUMBER($C137)),"Vencimento inválido: use 10/11/2026",IF($D137&lt;&gt;"",IF(NOT(ISNUMBER($D137)),"Data de pagamento inválida: use 28/10/2026",IF($F137="Sim","Paga e lançada","Paga: falta lançar em Lançamentos")),IF(INT($C137)&lt;TODAY(),"Atrasada há "&amp;(TODAY()-INT($C137))&amp;IF(TODAY()-INT($C137)=1," dia"," dias"),IF(INT($C137)=TODAY(),"Vence hoje","Vence em "&amp;(INT($C137)-TODAY())&amp;IF(INT($C137)-TODAY()=1," dia"," dias")))))))</f>
        <v/>
      </c>
    </row>
    <row r="138">
      <c r="A138" s="18" t="n"/>
      <c r="B138" s="14" t="n"/>
      <c r="C138" s="24" t="n"/>
      <c r="D138" s="24" t="n"/>
      <c r="E138" s="18" t="n"/>
      <c r="F138" s="19" t="n"/>
      <c r="G138" s="20">
        <f>IF(AND($A138="",$B138="",$C138=""),"",IF($C138="","Falta o vencimento",IF(NOT(ISNUMBER($C138)),"Vencimento inválido: use 10/11/2026",IF($D138&lt;&gt;"",IF(NOT(ISNUMBER($D138)),"Data de pagamento inválida: use 28/10/2026",IF($F138="Sim","Paga e lançada","Paga: falta lançar em Lançamentos")),IF(INT($C138)&lt;TODAY(),"Atrasada há "&amp;(TODAY()-INT($C138))&amp;IF(TODAY()-INT($C138)=1," dia"," dias"),IF(INT($C138)=TODAY(),"Vence hoje","Vence em "&amp;(INT($C138)-TODAY())&amp;IF(INT($C138)-TODAY()=1," dia"," dias")))))))</f>
        <v/>
      </c>
    </row>
    <row r="139">
      <c r="A139" s="18" t="n"/>
      <c r="B139" s="14" t="n"/>
      <c r="C139" s="24" t="n"/>
      <c r="D139" s="24" t="n"/>
      <c r="E139" s="18" t="n"/>
      <c r="F139" s="19" t="n"/>
      <c r="G139" s="20">
        <f>IF(AND($A139="",$B139="",$C139=""),"",IF($C139="","Falta o vencimento",IF(NOT(ISNUMBER($C139)),"Vencimento inválido: use 10/11/2026",IF($D139&lt;&gt;"",IF(NOT(ISNUMBER($D139)),"Data de pagamento inválida: use 28/10/2026",IF($F139="Sim","Paga e lançada","Paga: falta lançar em Lançamentos")),IF(INT($C139)&lt;TODAY(),"Atrasada há "&amp;(TODAY()-INT($C139))&amp;IF(TODAY()-INT($C139)=1," dia"," dias"),IF(INT($C139)=TODAY(),"Vence hoje","Vence em "&amp;(INT($C139)-TODAY())&amp;IF(INT($C139)-TODAY()=1," dia"," dias")))))))</f>
        <v/>
      </c>
    </row>
    <row r="140">
      <c r="A140" s="18" t="n"/>
      <c r="B140" s="14" t="n"/>
      <c r="C140" s="24" t="n"/>
      <c r="D140" s="24" t="n"/>
      <c r="E140" s="18" t="n"/>
      <c r="F140" s="19" t="n"/>
      <c r="G140" s="20">
        <f>IF(AND($A140="",$B140="",$C140=""),"",IF($C140="","Falta o vencimento",IF(NOT(ISNUMBER($C140)),"Vencimento inválido: use 10/11/2026",IF($D140&lt;&gt;"",IF(NOT(ISNUMBER($D140)),"Data de pagamento inválida: use 28/10/2026",IF($F140="Sim","Paga e lançada","Paga: falta lançar em Lançamentos")),IF(INT($C140)&lt;TODAY(),"Atrasada há "&amp;(TODAY()-INT($C140))&amp;IF(TODAY()-INT($C140)=1," dia"," dias"),IF(INT($C140)=TODAY(),"Vence hoje","Vence em "&amp;(INT($C140)-TODAY())&amp;IF(INT($C140)-TODAY()=1," dia"," dias")))))))</f>
        <v/>
      </c>
    </row>
    <row r="141">
      <c r="A141" s="18" t="n"/>
      <c r="B141" s="14" t="n"/>
      <c r="C141" s="24" t="n"/>
      <c r="D141" s="24" t="n"/>
      <c r="E141" s="18" t="n"/>
      <c r="F141" s="19" t="n"/>
      <c r="G141" s="20">
        <f>IF(AND($A141="",$B141="",$C141=""),"",IF($C141="","Falta o vencimento",IF(NOT(ISNUMBER($C141)),"Vencimento inválido: use 10/11/2026",IF($D141&lt;&gt;"",IF(NOT(ISNUMBER($D141)),"Data de pagamento inválida: use 28/10/2026",IF($F141="Sim","Paga e lançada","Paga: falta lançar em Lançamentos")),IF(INT($C141)&lt;TODAY(),"Atrasada há "&amp;(TODAY()-INT($C141))&amp;IF(TODAY()-INT($C141)=1," dia"," dias"),IF(INT($C141)=TODAY(),"Vence hoje","Vence em "&amp;(INT($C141)-TODAY())&amp;IF(INT($C141)-TODAY()=1," dia"," dias")))))))</f>
        <v/>
      </c>
    </row>
    <row r="142">
      <c r="A142" s="18" t="n"/>
      <c r="B142" s="14" t="n"/>
      <c r="C142" s="24" t="n"/>
      <c r="D142" s="24" t="n"/>
      <c r="E142" s="18" t="n"/>
      <c r="F142" s="19" t="n"/>
      <c r="G142" s="20">
        <f>IF(AND($A142="",$B142="",$C142=""),"",IF($C142="","Falta o vencimento",IF(NOT(ISNUMBER($C142)),"Vencimento inválido: use 10/11/2026",IF($D142&lt;&gt;"",IF(NOT(ISNUMBER($D142)),"Data de pagamento inválida: use 28/10/2026",IF($F142="Sim","Paga e lançada","Paga: falta lançar em Lançamentos")),IF(INT($C142)&lt;TODAY(),"Atrasada há "&amp;(TODAY()-INT($C142))&amp;IF(TODAY()-INT($C142)=1," dia"," dias"),IF(INT($C142)=TODAY(),"Vence hoje","Vence em "&amp;(INT($C142)-TODAY())&amp;IF(INT($C142)-TODAY()=1," dia"," dias")))))))</f>
        <v/>
      </c>
    </row>
    <row r="143">
      <c r="A143" s="18" t="n"/>
      <c r="B143" s="14" t="n"/>
      <c r="C143" s="24" t="n"/>
      <c r="D143" s="24" t="n"/>
      <c r="E143" s="18" t="n"/>
      <c r="F143" s="19" t="n"/>
      <c r="G143" s="20">
        <f>IF(AND($A143="",$B143="",$C143=""),"",IF($C143="","Falta o vencimento",IF(NOT(ISNUMBER($C143)),"Vencimento inválido: use 10/11/2026",IF($D143&lt;&gt;"",IF(NOT(ISNUMBER($D143)),"Data de pagamento inválida: use 28/10/2026",IF($F143="Sim","Paga e lançada","Paga: falta lançar em Lançamentos")),IF(INT($C143)&lt;TODAY(),"Atrasada há "&amp;(TODAY()-INT($C143))&amp;IF(TODAY()-INT($C143)=1," dia"," dias"),IF(INT($C143)=TODAY(),"Vence hoje","Vence em "&amp;(INT($C143)-TODAY())&amp;IF(INT($C143)-TODAY()=1," dia"," dias")))))))</f>
        <v/>
      </c>
    </row>
    <row r="144">
      <c r="A144" s="18" t="n"/>
      <c r="B144" s="14" t="n"/>
      <c r="C144" s="24" t="n"/>
      <c r="D144" s="24" t="n"/>
      <c r="E144" s="18" t="n"/>
      <c r="F144" s="19" t="n"/>
      <c r="G144" s="20">
        <f>IF(AND($A144="",$B144="",$C144=""),"",IF($C144="","Falta o vencimento",IF(NOT(ISNUMBER($C144)),"Vencimento inválido: use 10/11/2026",IF($D144&lt;&gt;"",IF(NOT(ISNUMBER($D144)),"Data de pagamento inválida: use 28/10/2026",IF($F144="Sim","Paga e lançada","Paga: falta lançar em Lançamentos")),IF(INT($C144)&lt;TODAY(),"Atrasada há "&amp;(TODAY()-INT($C144))&amp;IF(TODAY()-INT($C144)=1," dia"," dias"),IF(INT($C144)=TODAY(),"Vence hoje","Vence em "&amp;(INT($C144)-TODAY())&amp;IF(INT($C144)-TODAY()=1," dia"," dias")))))))</f>
        <v/>
      </c>
    </row>
    <row r="145">
      <c r="A145" s="18" t="n"/>
      <c r="B145" s="14" t="n"/>
      <c r="C145" s="24" t="n"/>
      <c r="D145" s="24" t="n"/>
      <c r="E145" s="18" t="n"/>
      <c r="F145" s="19" t="n"/>
      <c r="G145" s="20">
        <f>IF(AND($A145="",$B145="",$C145=""),"",IF($C145="","Falta o vencimento",IF(NOT(ISNUMBER($C145)),"Vencimento inválido: use 10/11/2026",IF($D145&lt;&gt;"",IF(NOT(ISNUMBER($D145)),"Data de pagamento inválida: use 28/10/2026",IF($F145="Sim","Paga e lançada","Paga: falta lançar em Lançamentos")),IF(INT($C145)&lt;TODAY(),"Atrasada há "&amp;(TODAY()-INT($C145))&amp;IF(TODAY()-INT($C145)=1," dia"," dias"),IF(INT($C145)=TODAY(),"Vence hoje","Vence em "&amp;(INT($C145)-TODAY())&amp;IF(INT($C145)-TODAY()=1," dia"," dias")))))))</f>
        <v/>
      </c>
    </row>
    <row r="146">
      <c r="A146" s="18" t="n"/>
      <c r="B146" s="14" t="n"/>
      <c r="C146" s="24" t="n"/>
      <c r="D146" s="24" t="n"/>
      <c r="E146" s="18" t="n"/>
      <c r="F146" s="19" t="n"/>
      <c r="G146" s="20">
        <f>IF(AND($A146="",$B146="",$C146=""),"",IF($C146="","Falta o vencimento",IF(NOT(ISNUMBER($C146)),"Vencimento inválido: use 10/11/2026",IF($D146&lt;&gt;"",IF(NOT(ISNUMBER($D146)),"Data de pagamento inválida: use 28/10/2026",IF($F146="Sim","Paga e lançada","Paga: falta lançar em Lançamentos")),IF(INT($C146)&lt;TODAY(),"Atrasada há "&amp;(TODAY()-INT($C146))&amp;IF(TODAY()-INT($C146)=1," dia"," dias"),IF(INT($C146)=TODAY(),"Vence hoje","Vence em "&amp;(INT($C146)-TODAY())&amp;IF(INT($C146)-TODAY()=1," dia"," dias")))))))</f>
        <v/>
      </c>
    </row>
    <row r="147">
      <c r="A147" s="18" t="n"/>
      <c r="B147" s="14" t="n"/>
      <c r="C147" s="24" t="n"/>
      <c r="D147" s="24" t="n"/>
      <c r="E147" s="18" t="n"/>
      <c r="F147" s="19" t="n"/>
      <c r="G147" s="20">
        <f>IF(AND($A147="",$B147="",$C147=""),"",IF($C147="","Falta o vencimento",IF(NOT(ISNUMBER($C147)),"Vencimento inválido: use 10/11/2026",IF($D147&lt;&gt;"",IF(NOT(ISNUMBER($D147)),"Data de pagamento inválida: use 28/10/2026",IF($F147="Sim","Paga e lançada","Paga: falta lançar em Lançamentos")),IF(INT($C147)&lt;TODAY(),"Atrasada há "&amp;(TODAY()-INT($C147))&amp;IF(TODAY()-INT($C147)=1," dia"," dias"),IF(INT($C147)=TODAY(),"Vence hoje","Vence em "&amp;(INT($C147)-TODAY())&amp;IF(INT($C147)-TODAY()=1," dia"," dias")))))))</f>
        <v/>
      </c>
    </row>
    <row r="148">
      <c r="A148" s="18" t="n"/>
      <c r="B148" s="14" t="n"/>
      <c r="C148" s="24" t="n"/>
      <c r="D148" s="24" t="n"/>
      <c r="E148" s="18" t="n"/>
      <c r="F148" s="19" t="n"/>
      <c r="G148" s="20">
        <f>IF(AND($A148="",$B148="",$C148=""),"",IF($C148="","Falta o vencimento",IF(NOT(ISNUMBER($C148)),"Vencimento inválido: use 10/11/2026",IF($D148&lt;&gt;"",IF(NOT(ISNUMBER($D148)),"Data de pagamento inválida: use 28/10/2026",IF($F148="Sim","Paga e lançada","Paga: falta lançar em Lançamentos")),IF(INT($C148)&lt;TODAY(),"Atrasada há "&amp;(TODAY()-INT($C148))&amp;IF(TODAY()-INT($C148)=1," dia"," dias"),IF(INT($C148)=TODAY(),"Vence hoje","Vence em "&amp;(INT($C148)-TODAY())&amp;IF(INT($C148)-TODAY()=1," dia"," dias")))))))</f>
        <v/>
      </c>
    </row>
    <row r="149">
      <c r="A149" s="18" t="n"/>
      <c r="B149" s="14" t="n"/>
      <c r="C149" s="24" t="n"/>
      <c r="D149" s="24" t="n"/>
      <c r="E149" s="18" t="n"/>
      <c r="F149" s="19" t="n"/>
      <c r="G149" s="20">
        <f>IF(AND($A149="",$B149="",$C149=""),"",IF($C149="","Falta o vencimento",IF(NOT(ISNUMBER($C149)),"Vencimento inválido: use 10/11/2026",IF($D149&lt;&gt;"",IF(NOT(ISNUMBER($D149)),"Data de pagamento inválida: use 28/10/2026",IF($F149="Sim","Paga e lançada","Paga: falta lançar em Lançamentos")),IF(INT($C149)&lt;TODAY(),"Atrasada há "&amp;(TODAY()-INT($C149))&amp;IF(TODAY()-INT($C149)=1," dia"," dias"),IF(INT($C149)=TODAY(),"Vence hoje","Vence em "&amp;(INT($C149)-TODAY())&amp;IF(INT($C149)-TODAY()=1," dia"," dias")))))))</f>
        <v/>
      </c>
    </row>
    <row r="150">
      <c r="A150" s="18" t="n"/>
      <c r="B150" s="14" t="n"/>
      <c r="C150" s="24" t="n"/>
      <c r="D150" s="24" t="n"/>
      <c r="E150" s="18" t="n"/>
      <c r="F150" s="19" t="n"/>
      <c r="G150" s="20">
        <f>IF(AND($A150="",$B150="",$C150=""),"",IF($C150="","Falta o vencimento",IF(NOT(ISNUMBER($C150)),"Vencimento inválido: use 10/11/2026",IF($D150&lt;&gt;"",IF(NOT(ISNUMBER($D150)),"Data de pagamento inválida: use 28/10/2026",IF($F150="Sim","Paga e lançada","Paga: falta lançar em Lançamentos")),IF(INT($C150)&lt;TODAY(),"Atrasada há "&amp;(TODAY()-INT($C150))&amp;IF(TODAY()-INT($C150)=1," dia"," dias"),IF(INT($C150)=TODAY(),"Vence hoje","Vence em "&amp;(INT($C150)-TODAY())&amp;IF(INT($C150)-TODAY()=1," dia"," dias")))))))</f>
        <v/>
      </c>
    </row>
    <row r="151">
      <c r="A151" s="18" t="n"/>
      <c r="B151" s="14" t="n"/>
      <c r="C151" s="24" t="n"/>
      <c r="D151" s="24" t="n"/>
      <c r="E151" s="18" t="n"/>
      <c r="F151" s="19" t="n"/>
      <c r="G151" s="20">
        <f>IF(AND($A151="",$B151="",$C151=""),"",IF($C151="","Falta o vencimento",IF(NOT(ISNUMBER($C151)),"Vencimento inválido: use 10/11/2026",IF($D151&lt;&gt;"",IF(NOT(ISNUMBER($D151)),"Data de pagamento inválida: use 28/10/2026",IF($F151="Sim","Paga e lançada","Paga: falta lançar em Lançamentos")),IF(INT($C151)&lt;TODAY(),"Atrasada há "&amp;(TODAY()-INT($C151))&amp;IF(TODAY()-INT($C151)=1," dia"," dias"),IF(INT($C151)=TODAY(),"Vence hoje","Vence em "&amp;(INT($C151)-TODAY())&amp;IF(INT($C151)-TODAY()=1," dia"," dias")))))))</f>
        <v/>
      </c>
    </row>
    <row r="152">
      <c r="A152" s="18" t="n"/>
      <c r="B152" s="14" t="n"/>
      <c r="C152" s="24" t="n"/>
      <c r="D152" s="24" t="n"/>
      <c r="E152" s="18" t="n"/>
      <c r="F152" s="19" t="n"/>
      <c r="G152" s="20">
        <f>IF(AND($A152="",$B152="",$C152=""),"",IF($C152="","Falta o vencimento",IF(NOT(ISNUMBER($C152)),"Vencimento inválido: use 10/11/2026",IF($D152&lt;&gt;"",IF(NOT(ISNUMBER($D152)),"Data de pagamento inválida: use 28/10/2026",IF($F152="Sim","Paga e lançada","Paga: falta lançar em Lançamentos")),IF(INT($C152)&lt;TODAY(),"Atrasada há "&amp;(TODAY()-INT($C152))&amp;IF(TODAY()-INT($C152)=1," dia"," dias"),IF(INT($C152)=TODAY(),"Vence hoje","Vence em "&amp;(INT($C152)-TODAY())&amp;IF(INT($C152)-TODAY()=1," dia"," dias")))))))</f>
        <v/>
      </c>
    </row>
    <row r="153">
      <c r="A153" s="18" t="n"/>
      <c r="B153" s="14" t="n"/>
      <c r="C153" s="24" t="n"/>
      <c r="D153" s="24" t="n"/>
      <c r="E153" s="18" t="n"/>
      <c r="F153" s="19" t="n"/>
      <c r="G153" s="20">
        <f>IF(AND($A153="",$B153="",$C153=""),"",IF($C153="","Falta o vencimento",IF(NOT(ISNUMBER($C153)),"Vencimento inválido: use 10/11/2026",IF($D153&lt;&gt;"",IF(NOT(ISNUMBER($D153)),"Data de pagamento inválida: use 28/10/2026",IF($F153="Sim","Paga e lançada","Paga: falta lançar em Lançamentos")),IF(INT($C153)&lt;TODAY(),"Atrasada há "&amp;(TODAY()-INT($C153))&amp;IF(TODAY()-INT($C153)=1," dia"," dias"),IF(INT($C153)=TODAY(),"Vence hoje","Vence em "&amp;(INT($C153)-TODAY())&amp;IF(INT($C153)-TODAY()=1," dia"," dias")))))))</f>
        <v/>
      </c>
    </row>
    <row r="154">
      <c r="A154" s="18" t="n"/>
      <c r="B154" s="14" t="n"/>
      <c r="C154" s="24" t="n"/>
      <c r="D154" s="24" t="n"/>
      <c r="E154" s="18" t="n"/>
      <c r="F154" s="19" t="n"/>
      <c r="G154" s="20">
        <f>IF(AND($A154="",$B154="",$C154=""),"",IF($C154="","Falta o vencimento",IF(NOT(ISNUMBER($C154)),"Vencimento inválido: use 10/11/2026",IF($D154&lt;&gt;"",IF(NOT(ISNUMBER($D154)),"Data de pagamento inválida: use 28/10/2026",IF($F154="Sim","Paga e lançada","Paga: falta lançar em Lançamentos")),IF(INT($C154)&lt;TODAY(),"Atrasada há "&amp;(TODAY()-INT($C154))&amp;IF(TODAY()-INT($C154)=1," dia"," dias"),IF(INT($C154)=TODAY(),"Vence hoje","Vence em "&amp;(INT($C154)-TODAY())&amp;IF(INT($C154)-TODAY()=1," dia"," dias")))))))</f>
        <v/>
      </c>
    </row>
    <row r="155">
      <c r="A155" s="18" t="n"/>
      <c r="B155" s="14" t="n"/>
      <c r="C155" s="24" t="n"/>
      <c r="D155" s="24" t="n"/>
      <c r="E155" s="18" t="n"/>
      <c r="F155" s="19" t="n"/>
      <c r="G155" s="20">
        <f>IF(AND($A155="",$B155="",$C155=""),"",IF($C155="","Falta o vencimento",IF(NOT(ISNUMBER($C155)),"Vencimento inválido: use 10/11/2026",IF($D155&lt;&gt;"",IF(NOT(ISNUMBER($D155)),"Data de pagamento inválida: use 28/10/2026",IF($F155="Sim","Paga e lançada","Paga: falta lançar em Lançamentos")),IF(INT($C155)&lt;TODAY(),"Atrasada há "&amp;(TODAY()-INT($C155))&amp;IF(TODAY()-INT($C155)=1," dia"," dias"),IF(INT($C155)=TODAY(),"Vence hoje","Vence em "&amp;(INT($C155)-TODAY())&amp;IF(INT($C155)-TODAY()=1," dia"," dias")))))))</f>
        <v/>
      </c>
    </row>
    <row r="156">
      <c r="A156" s="18" t="n"/>
      <c r="B156" s="14" t="n"/>
      <c r="C156" s="24" t="n"/>
      <c r="D156" s="24" t="n"/>
      <c r="E156" s="18" t="n"/>
      <c r="F156" s="19" t="n"/>
      <c r="G156" s="20">
        <f>IF(AND($A156="",$B156="",$C156=""),"",IF($C156="","Falta o vencimento",IF(NOT(ISNUMBER($C156)),"Vencimento inválido: use 10/11/2026",IF($D156&lt;&gt;"",IF(NOT(ISNUMBER($D156)),"Data de pagamento inválida: use 28/10/2026",IF($F156="Sim","Paga e lançada","Paga: falta lançar em Lançamentos")),IF(INT($C156)&lt;TODAY(),"Atrasada há "&amp;(TODAY()-INT($C156))&amp;IF(TODAY()-INT($C156)=1," dia"," dias"),IF(INT($C156)=TODAY(),"Vence hoje","Vence em "&amp;(INT($C156)-TODAY())&amp;IF(INT($C156)-TODAY()=1," dia"," dias")))))))</f>
        <v/>
      </c>
    </row>
    <row r="157">
      <c r="A157" s="18" t="n"/>
      <c r="B157" s="14" t="n"/>
      <c r="C157" s="24" t="n"/>
      <c r="D157" s="24" t="n"/>
      <c r="E157" s="18" t="n"/>
      <c r="F157" s="19" t="n"/>
      <c r="G157" s="20">
        <f>IF(AND($A157="",$B157="",$C157=""),"",IF($C157="","Falta o vencimento",IF(NOT(ISNUMBER($C157)),"Vencimento inválido: use 10/11/2026",IF($D157&lt;&gt;"",IF(NOT(ISNUMBER($D157)),"Data de pagamento inválida: use 28/10/2026",IF($F157="Sim","Paga e lançada","Paga: falta lançar em Lançamentos")),IF(INT($C157)&lt;TODAY(),"Atrasada há "&amp;(TODAY()-INT($C157))&amp;IF(TODAY()-INT($C157)=1," dia"," dias"),IF(INT($C157)=TODAY(),"Vence hoje","Vence em "&amp;(INT($C157)-TODAY())&amp;IF(INT($C157)-TODAY()=1," dia"," dias")))))))</f>
        <v/>
      </c>
    </row>
    <row r="158">
      <c r="A158" s="18" t="n"/>
      <c r="B158" s="14" t="n"/>
      <c r="C158" s="24" t="n"/>
      <c r="D158" s="24" t="n"/>
      <c r="E158" s="18" t="n"/>
      <c r="F158" s="19" t="n"/>
      <c r="G158" s="20">
        <f>IF(AND($A158="",$B158="",$C158=""),"",IF($C158="","Falta o vencimento",IF(NOT(ISNUMBER($C158)),"Vencimento inválido: use 10/11/2026",IF($D158&lt;&gt;"",IF(NOT(ISNUMBER($D158)),"Data de pagamento inválida: use 28/10/2026",IF($F158="Sim","Paga e lançada","Paga: falta lançar em Lançamentos")),IF(INT($C158)&lt;TODAY(),"Atrasada há "&amp;(TODAY()-INT($C158))&amp;IF(TODAY()-INT($C158)=1," dia"," dias"),IF(INT($C158)=TODAY(),"Vence hoje","Vence em "&amp;(INT($C158)-TODAY())&amp;IF(INT($C158)-TODAY()=1," dia"," dias")))))))</f>
        <v/>
      </c>
    </row>
    <row r="159">
      <c r="A159" s="18" t="n"/>
      <c r="B159" s="14" t="n"/>
      <c r="C159" s="24" t="n"/>
      <c r="D159" s="24" t="n"/>
      <c r="E159" s="18" t="n"/>
      <c r="F159" s="19" t="n"/>
      <c r="G159" s="20">
        <f>IF(AND($A159="",$B159="",$C159=""),"",IF($C159="","Falta o vencimento",IF(NOT(ISNUMBER($C159)),"Vencimento inválido: use 10/11/2026",IF($D159&lt;&gt;"",IF(NOT(ISNUMBER($D159)),"Data de pagamento inválida: use 28/10/2026",IF($F159="Sim","Paga e lançada","Paga: falta lançar em Lançamentos")),IF(INT($C159)&lt;TODAY(),"Atrasada há "&amp;(TODAY()-INT($C159))&amp;IF(TODAY()-INT($C159)=1," dia"," dias"),IF(INT($C159)=TODAY(),"Vence hoje","Vence em "&amp;(INT($C159)-TODAY())&amp;IF(INT($C159)-TODAY()=1," dia"," dias")))))))</f>
        <v/>
      </c>
    </row>
    <row r="160">
      <c r="A160" s="18" t="n"/>
      <c r="B160" s="14" t="n"/>
      <c r="C160" s="24" t="n"/>
      <c r="D160" s="24" t="n"/>
      <c r="E160" s="18" t="n"/>
      <c r="F160" s="19" t="n"/>
      <c r="G160" s="20">
        <f>IF(AND($A160="",$B160="",$C160=""),"",IF($C160="","Falta o vencimento",IF(NOT(ISNUMBER($C160)),"Vencimento inválido: use 10/11/2026",IF($D160&lt;&gt;"",IF(NOT(ISNUMBER($D160)),"Data de pagamento inválida: use 28/10/2026",IF($F160="Sim","Paga e lançada","Paga: falta lançar em Lançamentos")),IF(INT($C160)&lt;TODAY(),"Atrasada há "&amp;(TODAY()-INT($C160))&amp;IF(TODAY()-INT($C160)=1," dia"," dias"),IF(INT($C160)=TODAY(),"Vence hoje","Vence em "&amp;(INT($C160)-TODAY())&amp;IF(INT($C160)-TODAY()=1," dia"," dias")))))))</f>
        <v/>
      </c>
    </row>
    <row r="161">
      <c r="A161" s="18" t="n"/>
      <c r="B161" s="14" t="n"/>
      <c r="C161" s="24" t="n"/>
      <c r="D161" s="24" t="n"/>
      <c r="E161" s="18" t="n"/>
      <c r="F161" s="19" t="n"/>
      <c r="G161" s="20">
        <f>IF(AND($A161="",$B161="",$C161=""),"",IF($C161="","Falta o vencimento",IF(NOT(ISNUMBER($C161)),"Vencimento inválido: use 10/11/2026",IF($D161&lt;&gt;"",IF(NOT(ISNUMBER($D161)),"Data de pagamento inválida: use 28/10/2026",IF($F161="Sim","Paga e lançada","Paga: falta lançar em Lançamentos")),IF(INT($C161)&lt;TODAY(),"Atrasada há "&amp;(TODAY()-INT($C161))&amp;IF(TODAY()-INT($C161)=1," dia"," dias"),IF(INT($C161)=TODAY(),"Vence hoje","Vence em "&amp;(INT($C161)-TODAY())&amp;IF(INT($C161)-TODAY()=1," dia"," dias")))))))</f>
        <v/>
      </c>
    </row>
    <row r="162">
      <c r="A162" s="18" t="n"/>
      <c r="B162" s="14" t="n"/>
      <c r="C162" s="24" t="n"/>
      <c r="D162" s="24" t="n"/>
      <c r="E162" s="18" t="n"/>
      <c r="F162" s="19" t="n"/>
      <c r="G162" s="20">
        <f>IF(AND($A162="",$B162="",$C162=""),"",IF($C162="","Falta o vencimento",IF(NOT(ISNUMBER($C162)),"Vencimento inválido: use 10/11/2026",IF($D162&lt;&gt;"",IF(NOT(ISNUMBER($D162)),"Data de pagamento inválida: use 28/10/2026",IF($F162="Sim","Paga e lançada","Paga: falta lançar em Lançamentos")),IF(INT($C162)&lt;TODAY(),"Atrasada há "&amp;(TODAY()-INT($C162))&amp;IF(TODAY()-INT($C162)=1," dia"," dias"),IF(INT($C162)=TODAY(),"Vence hoje","Vence em "&amp;(INT($C162)-TODAY())&amp;IF(INT($C162)-TODAY()=1," dia"," dias")))))))</f>
        <v/>
      </c>
    </row>
    <row r="163">
      <c r="A163" s="18" t="n"/>
      <c r="B163" s="14" t="n"/>
      <c r="C163" s="24" t="n"/>
      <c r="D163" s="24" t="n"/>
      <c r="E163" s="18" t="n"/>
      <c r="F163" s="19" t="n"/>
      <c r="G163" s="20">
        <f>IF(AND($A163="",$B163="",$C163=""),"",IF($C163="","Falta o vencimento",IF(NOT(ISNUMBER($C163)),"Vencimento inválido: use 10/11/2026",IF($D163&lt;&gt;"",IF(NOT(ISNUMBER($D163)),"Data de pagamento inválida: use 28/10/2026",IF($F163="Sim","Paga e lançada","Paga: falta lançar em Lançamentos")),IF(INT($C163)&lt;TODAY(),"Atrasada há "&amp;(TODAY()-INT($C163))&amp;IF(TODAY()-INT($C163)=1," dia"," dias"),IF(INT($C163)=TODAY(),"Vence hoje","Vence em "&amp;(INT($C163)-TODAY())&amp;IF(INT($C163)-TODAY()=1," dia"," dias")))))))</f>
        <v/>
      </c>
    </row>
    <row r="164">
      <c r="A164" s="18" t="n"/>
      <c r="B164" s="14" t="n"/>
      <c r="C164" s="24" t="n"/>
      <c r="D164" s="24" t="n"/>
      <c r="E164" s="18" t="n"/>
      <c r="F164" s="19" t="n"/>
      <c r="G164" s="20">
        <f>IF(AND($A164="",$B164="",$C164=""),"",IF($C164="","Falta o vencimento",IF(NOT(ISNUMBER($C164)),"Vencimento inválido: use 10/11/2026",IF($D164&lt;&gt;"",IF(NOT(ISNUMBER($D164)),"Data de pagamento inválida: use 28/10/2026",IF($F164="Sim","Paga e lançada","Paga: falta lançar em Lançamentos")),IF(INT($C164)&lt;TODAY(),"Atrasada há "&amp;(TODAY()-INT($C164))&amp;IF(TODAY()-INT($C164)=1," dia"," dias"),IF(INT($C164)=TODAY(),"Vence hoje","Vence em "&amp;(INT($C164)-TODAY())&amp;IF(INT($C164)-TODAY()=1," dia"," dias")))))))</f>
        <v/>
      </c>
    </row>
    <row r="165">
      <c r="A165" s="18" t="n"/>
      <c r="B165" s="14" t="n"/>
      <c r="C165" s="24" t="n"/>
      <c r="D165" s="24" t="n"/>
      <c r="E165" s="18" t="n"/>
      <c r="F165" s="19" t="n"/>
      <c r="G165" s="20">
        <f>IF(AND($A165="",$B165="",$C165=""),"",IF($C165="","Falta o vencimento",IF(NOT(ISNUMBER($C165)),"Vencimento inválido: use 10/11/2026",IF($D165&lt;&gt;"",IF(NOT(ISNUMBER($D165)),"Data de pagamento inválida: use 28/10/2026",IF($F165="Sim","Paga e lançada","Paga: falta lançar em Lançamentos")),IF(INT($C165)&lt;TODAY(),"Atrasada há "&amp;(TODAY()-INT($C165))&amp;IF(TODAY()-INT($C165)=1," dia"," dias"),IF(INT($C165)=TODAY(),"Vence hoje","Vence em "&amp;(INT($C165)-TODAY())&amp;IF(INT($C165)-TODAY()=1," dia"," dias")))))))</f>
        <v/>
      </c>
    </row>
    <row r="166">
      <c r="A166" s="18" t="n"/>
      <c r="B166" s="14" t="n"/>
      <c r="C166" s="24" t="n"/>
      <c r="D166" s="24" t="n"/>
      <c r="E166" s="18" t="n"/>
      <c r="F166" s="19" t="n"/>
      <c r="G166" s="20">
        <f>IF(AND($A166="",$B166="",$C166=""),"",IF($C166="","Falta o vencimento",IF(NOT(ISNUMBER($C166)),"Vencimento inválido: use 10/11/2026",IF($D166&lt;&gt;"",IF(NOT(ISNUMBER($D166)),"Data de pagamento inválida: use 28/10/2026",IF($F166="Sim","Paga e lançada","Paga: falta lançar em Lançamentos")),IF(INT($C166)&lt;TODAY(),"Atrasada há "&amp;(TODAY()-INT($C166))&amp;IF(TODAY()-INT($C166)=1," dia"," dias"),IF(INT($C166)=TODAY(),"Vence hoje","Vence em "&amp;(INT($C166)-TODAY())&amp;IF(INT($C166)-TODAY()=1," dia"," dias")))))))</f>
        <v/>
      </c>
    </row>
    <row r="167">
      <c r="A167" s="18" t="n"/>
      <c r="B167" s="14" t="n"/>
      <c r="C167" s="24" t="n"/>
      <c r="D167" s="24" t="n"/>
      <c r="E167" s="18" t="n"/>
      <c r="F167" s="19" t="n"/>
      <c r="G167" s="20">
        <f>IF(AND($A167="",$B167="",$C167=""),"",IF($C167="","Falta o vencimento",IF(NOT(ISNUMBER($C167)),"Vencimento inválido: use 10/11/2026",IF($D167&lt;&gt;"",IF(NOT(ISNUMBER($D167)),"Data de pagamento inválida: use 28/10/2026",IF($F167="Sim","Paga e lançada","Paga: falta lançar em Lançamentos")),IF(INT($C167)&lt;TODAY(),"Atrasada há "&amp;(TODAY()-INT($C167))&amp;IF(TODAY()-INT($C167)=1," dia"," dias"),IF(INT($C167)=TODAY(),"Vence hoje","Vence em "&amp;(INT($C167)-TODAY())&amp;IF(INT($C167)-TODAY()=1," dia"," dias")))))))</f>
        <v/>
      </c>
    </row>
    <row r="168">
      <c r="A168" s="18" t="n"/>
      <c r="B168" s="14" t="n"/>
      <c r="C168" s="24" t="n"/>
      <c r="D168" s="24" t="n"/>
      <c r="E168" s="18" t="n"/>
      <c r="F168" s="19" t="n"/>
      <c r="G168" s="20">
        <f>IF(AND($A168="",$B168="",$C168=""),"",IF($C168="","Falta o vencimento",IF(NOT(ISNUMBER($C168)),"Vencimento inválido: use 10/11/2026",IF($D168&lt;&gt;"",IF(NOT(ISNUMBER($D168)),"Data de pagamento inválida: use 28/10/2026",IF($F168="Sim","Paga e lançada","Paga: falta lançar em Lançamentos")),IF(INT($C168)&lt;TODAY(),"Atrasada há "&amp;(TODAY()-INT($C168))&amp;IF(TODAY()-INT($C168)=1," dia"," dias"),IF(INT($C168)=TODAY(),"Vence hoje","Vence em "&amp;(INT($C168)-TODAY())&amp;IF(INT($C168)-TODAY()=1," dia"," dias")))))))</f>
        <v/>
      </c>
    </row>
    <row r="169">
      <c r="A169" s="18" t="n"/>
      <c r="B169" s="14" t="n"/>
      <c r="C169" s="24" t="n"/>
      <c r="D169" s="24" t="n"/>
      <c r="E169" s="18" t="n"/>
      <c r="F169" s="19" t="n"/>
      <c r="G169" s="20">
        <f>IF(AND($A169="",$B169="",$C169=""),"",IF($C169="","Falta o vencimento",IF(NOT(ISNUMBER($C169)),"Vencimento inválido: use 10/11/2026",IF($D169&lt;&gt;"",IF(NOT(ISNUMBER($D169)),"Data de pagamento inválida: use 28/10/2026",IF($F169="Sim","Paga e lançada","Paga: falta lançar em Lançamentos")),IF(INT($C169)&lt;TODAY(),"Atrasada há "&amp;(TODAY()-INT($C169))&amp;IF(TODAY()-INT($C169)=1," dia"," dias"),IF(INT($C169)=TODAY(),"Vence hoje","Vence em "&amp;(INT($C169)-TODAY())&amp;IF(INT($C169)-TODAY()=1," dia"," dias")))))))</f>
        <v/>
      </c>
    </row>
    <row r="170">
      <c r="A170" s="18" t="n"/>
      <c r="B170" s="14" t="n"/>
      <c r="C170" s="24" t="n"/>
      <c r="D170" s="24" t="n"/>
      <c r="E170" s="18" t="n"/>
      <c r="F170" s="19" t="n"/>
      <c r="G170" s="20">
        <f>IF(AND($A170="",$B170="",$C170=""),"",IF($C170="","Falta o vencimento",IF(NOT(ISNUMBER($C170)),"Vencimento inválido: use 10/11/2026",IF($D170&lt;&gt;"",IF(NOT(ISNUMBER($D170)),"Data de pagamento inválida: use 28/10/2026",IF($F170="Sim","Paga e lançada","Paga: falta lançar em Lançamentos")),IF(INT($C170)&lt;TODAY(),"Atrasada há "&amp;(TODAY()-INT($C170))&amp;IF(TODAY()-INT($C170)=1," dia"," dias"),IF(INT($C170)=TODAY(),"Vence hoje","Vence em "&amp;(INT($C170)-TODAY())&amp;IF(INT($C170)-TODAY()=1," dia"," dias")))))))</f>
        <v/>
      </c>
    </row>
    <row r="171">
      <c r="A171" s="18" t="n"/>
      <c r="B171" s="14" t="n"/>
      <c r="C171" s="24" t="n"/>
      <c r="D171" s="24" t="n"/>
      <c r="E171" s="18" t="n"/>
      <c r="F171" s="19" t="n"/>
      <c r="G171" s="20">
        <f>IF(AND($A171="",$B171="",$C171=""),"",IF($C171="","Falta o vencimento",IF(NOT(ISNUMBER($C171)),"Vencimento inválido: use 10/11/2026",IF($D171&lt;&gt;"",IF(NOT(ISNUMBER($D171)),"Data de pagamento inválida: use 28/10/2026",IF($F171="Sim","Paga e lançada","Paga: falta lançar em Lançamentos")),IF(INT($C171)&lt;TODAY(),"Atrasada há "&amp;(TODAY()-INT($C171))&amp;IF(TODAY()-INT($C171)=1," dia"," dias"),IF(INT($C171)=TODAY(),"Vence hoje","Vence em "&amp;(INT($C171)-TODAY())&amp;IF(INT($C171)-TODAY()=1," dia"," dias")))))))</f>
        <v/>
      </c>
    </row>
    <row r="172">
      <c r="A172" s="18" t="n"/>
      <c r="B172" s="14" t="n"/>
      <c r="C172" s="24" t="n"/>
      <c r="D172" s="24" t="n"/>
      <c r="E172" s="18" t="n"/>
      <c r="F172" s="19" t="n"/>
      <c r="G172" s="20">
        <f>IF(AND($A172="",$B172="",$C172=""),"",IF($C172="","Falta o vencimento",IF(NOT(ISNUMBER($C172)),"Vencimento inválido: use 10/11/2026",IF($D172&lt;&gt;"",IF(NOT(ISNUMBER($D172)),"Data de pagamento inválida: use 28/10/2026",IF($F172="Sim","Paga e lançada","Paga: falta lançar em Lançamentos")),IF(INT($C172)&lt;TODAY(),"Atrasada há "&amp;(TODAY()-INT($C172))&amp;IF(TODAY()-INT($C172)=1," dia"," dias"),IF(INT($C172)=TODAY(),"Vence hoje","Vence em "&amp;(INT($C172)-TODAY())&amp;IF(INT($C172)-TODAY()=1," dia"," dias")))))))</f>
        <v/>
      </c>
    </row>
    <row r="173">
      <c r="A173" s="18" t="n"/>
      <c r="B173" s="14" t="n"/>
      <c r="C173" s="24" t="n"/>
      <c r="D173" s="24" t="n"/>
      <c r="E173" s="18" t="n"/>
      <c r="F173" s="19" t="n"/>
      <c r="G173" s="20">
        <f>IF(AND($A173="",$B173="",$C173=""),"",IF($C173="","Falta o vencimento",IF(NOT(ISNUMBER($C173)),"Vencimento inválido: use 10/11/2026",IF($D173&lt;&gt;"",IF(NOT(ISNUMBER($D173)),"Data de pagamento inválida: use 28/10/2026",IF($F173="Sim","Paga e lançada","Paga: falta lançar em Lançamentos")),IF(INT($C173)&lt;TODAY(),"Atrasada há "&amp;(TODAY()-INT($C173))&amp;IF(TODAY()-INT($C173)=1," dia"," dias"),IF(INT($C173)=TODAY(),"Vence hoje","Vence em "&amp;(INT($C173)-TODAY())&amp;IF(INT($C173)-TODAY()=1," dia"," dias")))))))</f>
        <v/>
      </c>
    </row>
    <row r="174">
      <c r="A174" s="18" t="n"/>
      <c r="B174" s="14" t="n"/>
      <c r="C174" s="24" t="n"/>
      <c r="D174" s="24" t="n"/>
      <c r="E174" s="18" t="n"/>
      <c r="F174" s="19" t="n"/>
      <c r="G174" s="20">
        <f>IF(AND($A174="",$B174="",$C174=""),"",IF($C174="","Falta o vencimento",IF(NOT(ISNUMBER($C174)),"Vencimento inválido: use 10/11/2026",IF($D174&lt;&gt;"",IF(NOT(ISNUMBER($D174)),"Data de pagamento inválida: use 28/10/2026",IF($F174="Sim","Paga e lançada","Paga: falta lançar em Lançamentos")),IF(INT($C174)&lt;TODAY(),"Atrasada há "&amp;(TODAY()-INT($C174))&amp;IF(TODAY()-INT($C174)=1," dia"," dias"),IF(INT($C174)=TODAY(),"Vence hoje","Vence em "&amp;(INT($C174)-TODAY())&amp;IF(INT($C174)-TODAY()=1," dia"," dias")))))))</f>
        <v/>
      </c>
    </row>
    <row r="175">
      <c r="A175" s="18" t="n"/>
      <c r="B175" s="14" t="n"/>
      <c r="C175" s="24" t="n"/>
      <c r="D175" s="24" t="n"/>
      <c r="E175" s="18" t="n"/>
      <c r="F175" s="19" t="n"/>
      <c r="G175" s="20">
        <f>IF(AND($A175="",$B175="",$C175=""),"",IF($C175="","Falta o vencimento",IF(NOT(ISNUMBER($C175)),"Vencimento inválido: use 10/11/2026",IF($D175&lt;&gt;"",IF(NOT(ISNUMBER($D175)),"Data de pagamento inválida: use 28/10/2026",IF($F175="Sim","Paga e lançada","Paga: falta lançar em Lançamentos")),IF(INT($C175)&lt;TODAY(),"Atrasada há "&amp;(TODAY()-INT($C175))&amp;IF(TODAY()-INT($C175)=1," dia"," dias"),IF(INT($C175)=TODAY(),"Vence hoje","Vence em "&amp;(INT($C175)-TODAY())&amp;IF(INT($C175)-TODAY()=1," dia"," dias")))))))</f>
        <v/>
      </c>
    </row>
    <row r="176">
      <c r="A176" s="18" t="n"/>
      <c r="B176" s="14" t="n"/>
      <c r="C176" s="24" t="n"/>
      <c r="D176" s="24" t="n"/>
      <c r="E176" s="18" t="n"/>
      <c r="F176" s="19" t="n"/>
      <c r="G176" s="20">
        <f>IF(AND($A176="",$B176="",$C176=""),"",IF($C176="","Falta o vencimento",IF(NOT(ISNUMBER($C176)),"Vencimento inválido: use 10/11/2026",IF($D176&lt;&gt;"",IF(NOT(ISNUMBER($D176)),"Data de pagamento inválida: use 28/10/2026",IF($F176="Sim","Paga e lançada","Paga: falta lançar em Lançamentos")),IF(INT($C176)&lt;TODAY(),"Atrasada há "&amp;(TODAY()-INT($C176))&amp;IF(TODAY()-INT($C176)=1," dia"," dias"),IF(INT($C176)=TODAY(),"Vence hoje","Vence em "&amp;(INT($C176)-TODAY())&amp;IF(INT($C176)-TODAY()=1," dia"," dias")))))))</f>
        <v/>
      </c>
    </row>
    <row r="177">
      <c r="A177" s="18" t="n"/>
      <c r="B177" s="14" t="n"/>
      <c r="C177" s="24" t="n"/>
      <c r="D177" s="24" t="n"/>
      <c r="E177" s="18" t="n"/>
      <c r="F177" s="19" t="n"/>
      <c r="G177" s="20">
        <f>IF(AND($A177="",$B177="",$C177=""),"",IF($C177="","Falta o vencimento",IF(NOT(ISNUMBER($C177)),"Vencimento inválido: use 10/11/2026",IF($D177&lt;&gt;"",IF(NOT(ISNUMBER($D177)),"Data de pagamento inválida: use 28/10/2026",IF($F177="Sim","Paga e lançada","Paga: falta lançar em Lançamentos")),IF(INT($C177)&lt;TODAY(),"Atrasada há "&amp;(TODAY()-INT($C177))&amp;IF(TODAY()-INT($C177)=1," dia"," dias"),IF(INT($C177)=TODAY(),"Vence hoje","Vence em "&amp;(INT($C177)-TODAY())&amp;IF(INT($C177)-TODAY()=1," dia"," dias")))))))</f>
        <v/>
      </c>
    </row>
    <row r="178">
      <c r="A178" s="18" t="n"/>
      <c r="B178" s="14" t="n"/>
      <c r="C178" s="24" t="n"/>
      <c r="D178" s="24" t="n"/>
      <c r="E178" s="18" t="n"/>
      <c r="F178" s="19" t="n"/>
      <c r="G178" s="20">
        <f>IF(AND($A178="",$B178="",$C178=""),"",IF($C178="","Falta o vencimento",IF(NOT(ISNUMBER($C178)),"Vencimento inválido: use 10/11/2026",IF($D178&lt;&gt;"",IF(NOT(ISNUMBER($D178)),"Data de pagamento inválida: use 28/10/2026",IF($F178="Sim","Paga e lançada","Paga: falta lançar em Lançamentos")),IF(INT($C178)&lt;TODAY(),"Atrasada há "&amp;(TODAY()-INT($C178))&amp;IF(TODAY()-INT($C178)=1," dia"," dias"),IF(INT($C178)=TODAY(),"Vence hoje","Vence em "&amp;(INT($C178)-TODAY())&amp;IF(INT($C178)-TODAY()=1," dia"," dias")))))))</f>
        <v/>
      </c>
    </row>
    <row r="179">
      <c r="A179" s="18" t="n"/>
      <c r="B179" s="14" t="n"/>
      <c r="C179" s="24" t="n"/>
      <c r="D179" s="24" t="n"/>
      <c r="E179" s="18" t="n"/>
      <c r="F179" s="19" t="n"/>
      <c r="G179" s="20">
        <f>IF(AND($A179="",$B179="",$C179=""),"",IF($C179="","Falta o vencimento",IF(NOT(ISNUMBER($C179)),"Vencimento inválido: use 10/11/2026",IF($D179&lt;&gt;"",IF(NOT(ISNUMBER($D179)),"Data de pagamento inválida: use 28/10/2026",IF($F179="Sim","Paga e lançada","Paga: falta lançar em Lançamentos")),IF(INT($C179)&lt;TODAY(),"Atrasada há "&amp;(TODAY()-INT($C179))&amp;IF(TODAY()-INT($C179)=1," dia"," dias"),IF(INT($C179)=TODAY(),"Vence hoje","Vence em "&amp;(INT($C179)-TODAY())&amp;IF(INT($C179)-TODAY()=1," dia"," dias")))))))</f>
        <v/>
      </c>
    </row>
    <row r="180">
      <c r="A180" s="18" t="n"/>
      <c r="B180" s="14" t="n"/>
      <c r="C180" s="24" t="n"/>
      <c r="D180" s="24" t="n"/>
      <c r="E180" s="18" t="n"/>
      <c r="F180" s="19" t="n"/>
      <c r="G180" s="20">
        <f>IF(AND($A180="",$B180="",$C180=""),"",IF($C180="","Falta o vencimento",IF(NOT(ISNUMBER($C180)),"Vencimento inválido: use 10/11/2026",IF($D180&lt;&gt;"",IF(NOT(ISNUMBER($D180)),"Data de pagamento inválida: use 28/10/2026",IF($F180="Sim","Paga e lançada","Paga: falta lançar em Lançamentos")),IF(INT($C180)&lt;TODAY(),"Atrasada há "&amp;(TODAY()-INT($C180))&amp;IF(TODAY()-INT($C180)=1," dia"," dias"),IF(INT($C180)=TODAY(),"Vence hoje","Vence em "&amp;(INT($C180)-TODAY())&amp;IF(INT($C180)-TODAY()=1," dia"," dias")))))))</f>
        <v/>
      </c>
    </row>
    <row r="181">
      <c r="A181" s="18" t="n"/>
      <c r="B181" s="14" t="n"/>
      <c r="C181" s="24" t="n"/>
      <c r="D181" s="24" t="n"/>
      <c r="E181" s="18" t="n"/>
      <c r="F181" s="19" t="n"/>
      <c r="G181" s="20">
        <f>IF(AND($A181="",$B181="",$C181=""),"",IF($C181="","Falta o vencimento",IF(NOT(ISNUMBER($C181)),"Vencimento inválido: use 10/11/2026",IF($D181&lt;&gt;"",IF(NOT(ISNUMBER($D181)),"Data de pagamento inválida: use 28/10/2026",IF($F181="Sim","Paga e lançada","Paga: falta lançar em Lançamentos")),IF(INT($C181)&lt;TODAY(),"Atrasada há "&amp;(TODAY()-INT($C181))&amp;IF(TODAY()-INT($C181)=1," dia"," dias"),IF(INT($C181)=TODAY(),"Vence hoje","Vence em "&amp;(INT($C181)-TODAY())&amp;IF(INT($C181)-TODAY()=1," dia"," dias")))))))</f>
        <v/>
      </c>
    </row>
    <row r="182">
      <c r="A182" s="18" t="n"/>
      <c r="B182" s="14" t="n"/>
      <c r="C182" s="24" t="n"/>
      <c r="D182" s="24" t="n"/>
      <c r="E182" s="18" t="n"/>
      <c r="F182" s="19" t="n"/>
      <c r="G182" s="20">
        <f>IF(AND($A182="",$B182="",$C182=""),"",IF($C182="","Falta o vencimento",IF(NOT(ISNUMBER($C182)),"Vencimento inválido: use 10/11/2026",IF($D182&lt;&gt;"",IF(NOT(ISNUMBER($D182)),"Data de pagamento inválida: use 28/10/2026",IF($F182="Sim","Paga e lançada","Paga: falta lançar em Lançamentos")),IF(INT($C182)&lt;TODAY(),"Atrasada há "&amp;(TODAY()-INT($C182))&amp;IF(TODAY()-INT($C182)=1," dia"," dias"),IF(INT($C182)=TODAY(),"Vence hoje","Vence em "&amp;(INT($C182)-TODAY())&amp;IF(INT($C182)-TODAY()=1," dia"," dias")))))))</f>
        <v/>
      </c>
    </row>
    <row r="183">
      <c r="A183" s="18" t="n"/>
      <c r="B183" s="14" t="n"/>
      <c r="C183" s="24" t="n"/>
      <c r="D183" s="24" t="n"/>
      <c r="E183" s="18" t="n"/>
      <c r="F183" s="19" t="n"/>
      <c r="G183" s="20">
        <f>IF(AND($A183="",$B183="",$C183=""),"",IF($C183="","Falta o vencimento",IF(NOT(ISNUMBER($C183)),"Vencimento inválido: use 10/11/2026",IF($D183&lt;&gt;"",IF(NOT(ISNUMBER($D183)),"Data de pagamento inválida: use 28/10/2026",IF($F183="Sim","Paga e lançada","Paga: falta lançar em Lançamentos")),IF(INT($C183)&lt;TODAY(),"Atrasada há "&amp;(TODAY()-INT($C183))&amp;IF(TODAY()-INT($C183)=1," dia"," dias"),IF(INT($C183)=TODAY(),"Vence hoje","Vence em "&amp;(INT($C183)-TODAY())&amp;IF(INT($C183)-TODAY()=1," dia"," dias")))))))</f>
        <v/>
      </c>
    </row>
    <row r="184">
      <c r="A184" s="18" t="n"/>
      <c r="B184" s="14" t="n"/>
      <c r="C184" s="24" t="n"/>
      <c r="D184" s="24" t="n"/>
      <c r="E184" s="18" t="n"/>
      <c r="F184" s="19" t="n"/>
      <c r="G184" s="20">
        <f>IF(AND($A184="",$B184="",$C184=""),"",IF($C184="","Falta o vencimento",IF(NOT(ISNUMBER($C184)),"Vencimento inválido: use 10/11/2026",IF($D184&lt;&gt;"",IF(NOT(ISNUMBER($D184)),"Data de pagamento inválida: use 28/10/2026",IF($F184="Sim","Paga e lançada","Paga: falta lançar em Lançamentos")),IF(INT($C184)&lt;TODAY(),"Atrasada há "&amp;(TODAY()-INT($C184))&amp;IF(TODAY()-INT($C184)=1," dia"," dias"),IF(INT($C184)=TODAY(),"Vence hoje","Vence em "&amp;(INT($C184)-TODAY())&amp;IF(INT($C184)-TODAY()=1," dia"," dias")))))))</f>
        <v/>
      </c>
    </row>
    <row r="185">
      <c r="A185" s="18" t="n"/>
      <c r="B185" s="14" t="n"/>
      <c r="C185" s="24" t="n"/>
      <c r="D185" s="24" t="n"/>
      <c r="E185" s="18" t="n"/>
      <c r="F185" s="19" t="n"/>
      <c r="G185" s="20">
        <f>IF(AND($A185="",$B185="",$C185=""),"",IF($C185="","Falta o vencimento",IF(NOT(ISNUMBER($C185)),"Vencimento inválido: use 10/11/2026",IF($D185&lt;&gt;"",IF(NOT(ISNUMBER($D185)),"Data de pagamento inválida: use 28/10/2026",IF($F185="Sim","Paga e lançada","Paga: falta lançar em Lançamentos")),IF(INT($C185)&lt;TODAY(),"Atrasada há "&amp;(TODAY()-INT($C185))&amp;IF(TODAY()-INT($C185)=1," dia"," dias"),IF(INT($C185)=TODAY(),"Vence hoje","Vence em "&amp;(INT($C185)-TODAY())&amp;IF(INT($C185)-TODAY()=1," dia"," dias")))))))</f>
        <v/>
      </c>
    </row>
    <row r="186">
      <c r="A186" s="18" t="n"/>
      <c r="B186" s="14" t="n"/>
      <c r="C186" s="24" t="n"/>
      <c r="D186" s="24" t="n"/>
      <c r="E186" s="18" t="n"/>
      <c r="F186" s="19" t="n"/>
      <c r="G186" s="20">
        <f>IF(AND($A186="",$B186="",$C186=""),"",IF($C186="","Falta o vencimento",IF(NOT(ISNUMBER($C186)),"Vencimento inválido: use 10/11/2026",IF($D186&lt;&gt;"",IF(NOT(ISNUMBER($D186)),"Data de pagamento inválida: use 28/10/2026",IF($F186="Sim","Paga e lançada","Paga: falta lançar em Lançamentos")),IF(INT($C186)&lt;TODAY(),"Atrasada há "&amp;(TODAY()-INT($C186))&amp;IF(TODAY()-INT($C186)=1," dia"," dias"),IF(INT($C186)=TODAY(),"Vence hoje","Vence em "&amp;(INT($C186)-TODAY())&amp;IF(INT($C186)-TODAY()=1," dia"," dias")))))))</f>
        <v/>
      </c>
    </row>
    <row r="187">
      <c r="A187" s="18" t="n"/>
      <c r="B187" s="14" t="n"/>
      <c r="C187" s="24" t="n"/>
      <c r="D187" s="24" t="n"/>
      <c r="E187" s="18" t="n"/>
      <c r="F187" s="19" t="n"/>
      <c r="G187" s="20">
        <f>IF(AND($A187="",$B187="",$C187=""),"",IF($C187="","Falta o vencimento",IF(NOT(ISNUMBER($C187)),"Vencimento inválido: use 10/11/2026",IF($D187&lt;&gt;"",IF(NOT(ISNUMBER($D187)),"Data de pagamento inválida: use 28/10/2026",IF($F187="Sim","Paga e lançada","Paga: falta lançar em Lançamentos")),IF(INT($C187)&lt;TODAY(),"Atrasada há "&amp;(TODAY()-INT($C187))&amp;IF(TODAY()-INT($C187)=1," dia"," dias"),IF(INT($C187)=TODAY(),"Vence hoje","Vence em "&amp;(INT($C187)-TODAY())&amp;IF(INT($C187)-TODAY()=1," dia"," dias")))))))</f>
        <v/>
      </c>
    </row>
    <row r="188">
      <c r="A188" s="18" t="n"/>
      <c r="B188" s="14" t="n"/>
      <c r="C188" s="24" t="n"/>
      <c r="D188" s="24" t="n"/>
      <c r="E188" s="18" t="n"/>
      <c r="F188" s="19" t="n"/>
      <c r="G188" s="20">
        <f>IF(AND($A188="",$B188="",$C188=""),"",IF($C188="","Falta o vencimento",IF(NOT(ISNUMBER($C188)),"Vencimento inválido: use 10/11/2026",IF($D188&lt;&gt;"",IF(NOT(ISNUMBER($D188)),"Data de pagamento inválida: use 28/10/2026",IF($F188="Sim","Paga e lançada","Paga: falta lançar em Lançamentos")),IF(INT($C188)&lt;TODAY(),"Atrasada há "&amp;(TODAY()-INT($C188))&amp;IF(TODAY()-INT($C188)=1," dia"," dias"),IF(INT($C188)=TODAY(),"Vence hoje","Vence em "&amp;(INT($C188)-TODAY())&amp;IF(INT($C188)-TODAY()=1," dia"," dias")))))))</f>
        <v/>
      </c>
    </row>
    <row r="189">
      <c r="A189" s="18" t="n"/>
      <c r="B189" s="14" t="n"/>
      <c r="C189" s="24" t="n"/>
      <c r="D189" s="24" t="n"/>
      <c r="E189" s="18" t="n"/>
      <c r="F189" s="19" t="n"/>
      <c r="G189" s="20">
        <f>IF(AND($A189="",$B189="",$C189=""),"",IF($C189="","Falta o vencimento",IF(NOT(ISNUMBER($C189)),"Vencimento inválido: use 10/11/2026",IF($D189&lt;&gt;"",IF(NOT(ISNUMBER($D189)),"Data de pagamento inválida: use 28/10/2026",IF($F189="Sim","Paga e lançada","Paga: falta lançar em Lançamentos")),IF(INT($C189)&lt;TODAY(),"Atrasada há "&amp;(TODAY()-INT($C189))&amp;IF(TODAY()-INT($C189)=1," dia"," dias"),IF(INT($C189)=TODAY(),"Vence hoje","Vence em "&amp;(INT($C189)-TODAY())&amp;IF(INT($C189)-TODAY()=1," dia"," dias")))))))</f>
        <v/>
      </c>
    </row>
    <row r="190">
      <c r="A190" s="18" t="n"/>
      <c r="B190" s="14" t="n"/>
      <c r="C190" s="24" t="n"/>
      <c r="D190" s="24" t="n"/>
      <c r="E190" s="18" t="n"/>
      <c r="F190" s="19" t="n"/>
      <c r="G190" s="20">
        <f>IF(AND($A190="",$B190="",$C190=""),"",IF($C190="","Falta o vencimento",IF(NOT(ISNUMBER($C190)),"Vencimento inválido: use 10/11/2026",IF($D190&lt;&gt;"",IF(NOT(ISNUMBER($D190)),"Data de pagamento inválida: use 28/10/2026",IF($F190="Sim","Paga e lançada","Paga: falta lançar em Lançamentos")),IF(INT($C190)&lt;TODAY(),"Atrasada há "&amp;(TODAY()-INT($C190))&amp;IF(TODAY()-INT($C190)=1," dia"," dias"),IF(INT($C190)=TODAY(),"Vence hoje","Vence em "&amp;(INT($C190)-TODAY())&amp;IF(INT($C190)-TODAY()=1," dia"," dias")))))))</f>
        <v/>
      </c>
    </row>
    <row r="191">
      <c r="A191" s="18" t="n"/>
      <c r="B191" s="14" t="n"/>
      <c r="C191" s="24" t="n"/>
      <c r="D191" s="24" t="n"/>
      <c r="E191" s="18" t="n"/>
      <c r="F191" s="19" t="n"/>
      <c r="G191" s="20">
        <f>IF(AND($A191="",$B191="",$C191=""),"",IF($C191="","Falta o vencimento",IF(NOT(ISNUMBER($C191)),"Vencimento inválido: use 10/11/2026",IF($D191&lt;&gt;"",IF(NOT(ISNUMBER($D191)),"Data de pagamento inválida: use 28/10/2026",IF($F191="Sim","Paga e lançada","Paga: falta lançar em Lançamentos")),IF(INT($C191)&lt;TODAY(),"Atrasada há "&amp;(TODAY()-INT($C191))&amp;IF(TODAY()-INT($C191)=1," dia"," dias"),IF(INT($C191)=TODAY(),"Vence hoje","Vence em "&amp;(INT($C191)-TODAY())&amp;IF(INT($C191)-TODAY()=1," dia"," dias")))))))</f>
        <v/>
      </c>
    </row>
    <row r="192">
      <c r="A192" s="18" t="n"/>
      <c r="B192" s="14" t="n"/>
      <c r="C192" s="24" t="n"/>
      <c r="D192" s="24" t="n"/>
      <c r="E192" s="18" t="n"/>
      <c r="F192" s="19" t="n"/>
      <c r="G192" s="20">
        <f>IF(AND($A192="",$B192="",$C192=""),"",IF($C192="","Falta o vencimento",IF(NOT(ISNUMBER($C192)),"Vencimento inválido: use 10/11/2026",IF($D192&lt;&gt;"",IF(NOT(ISNUMBER($D192)),"Data de pagamento inválida: use 28/10/2026",IF($F192="Sim","Paga e lançada","Paga: falta lançar em Lançamentos")),IF(INT($C192)&lt;TODAY(),"Atrasada há "&amp;(TODAY()-INT($C192))&amp;IF(TODAY()-INT($C192)=1," dia"," dias"),IF(INT($C192)=TODAY(),"Vence hoje","Vence em "&amp;(INT($C192)-TODAY())&amp;IF(INT($C192)-TODAY()=1," dia"," dias")))))))</f>
        <v/>
      </c>
    </row>
    <row r="193">
      <c r="A193" s="18" t="n"/>
      <c r="B193" s="14" t="n"/>
      <c r="C193" s="24" t="n"/>
      <c r="D193" s="24" t="n"/>
      <c r="E193" s="18" t="n"/>
      <c r="F193" s="19" t="n"/>
      <c r="G193" s="20">
        <f>IF(AND($A193="",$B193="",$C193=""),"",IF($C193="","Falta o vencimento",IF(NOT(ISNUMBER($C193)),"Vencimento inválido: use 10/11/2026",IF($D193&lt;&gt;"",IF(NOT(ISNUMBER($D193)),"Data de pagamento inválida: use 28/10/2026",IF($F193="Sim","Paga e lançada","Paga: falta lançar em Lançamentos")),IF(INT($C193)&lt;TODAY(),"Atrasada há "&amp;(TODAY()-INT($C193))&amp;IF(TODAY()-INT($C193)=1," dia"," dias"),IF(INT($C193)=TODAY(),"Vence hoje","Vence em "&amp;(INT($C193)-TODAY())&amp;IF(INT($C193)-TODAY()=1," dia"," dias")))))))</f>
        <v/>
      </c>
    </row>
    <row r="194">
      <c r="A194" s="18" t="n"/>
      <c r="B194" s="14" t="n"/>
      <c r="C194" s="24" t="n"/>
      <c r="D194" s="24" t="n"/>
      <c r="E194" s="18" t="n"/>
      <c r="F194" s="19" t="n"/>
      <c r="G194" s="20">
        <f>IF(AND($A194="",$B194="",$C194=""),"",IF($C194="","Falta o vencimento",IF(NOT(ISNUMBER($C194)),"Vencimento inválido: use 10/11/2026",IF($D194&lt;&gt;"",IF(NOT(ISNUMBER($D194)),"Data de pagamento inválida: use 28/10/2026",IF($F194="Sim","Paga e lançada","Paga: falta lançar em Lançamentos")),IF(INT($C194)&lt;TODAY(),"Atrasada há "&amp;(TODAY()-INT($C194))&amp;IF(TODAY()-INT($C194)=1," dia"," dias"),IF(INT($C194)=TODAY(),"Vence hoje","Vence em "&amp;(INT($C194)-TODAY())&amp;IF(INT($C194)-TODAY()=1," dia"," dias")))))))</f>
        <v/>
      </c>
    </row>
    <row r="195">
      <c r="A195" s="18" t="n"/>
      <c r="B195" s="14" t="n"/>
      <c r="C195" s="24" t="n"/>
      <c r="D195" s="24" t="n"/>
      <c r="E195" s="18" t="n"/>
      <c r="F195" s="19" t="n"/>
      <c r="G195" s="20">
        <f>IF(AND($A195="",$B195="",$C195=""),"",IF($C195="","Falta o vencimento",IF(NOT(ISNUMBER($C195)),"Vencimento inválido: use 10/11/2026",IF($D195&lt;&gt;"",IF(NOT(ISNUMBER($D195)),"Data de pagamento inválida: use 28/10/2026",IF($F195="Sim","Paga e lançada","Paga: falta lançar em Lançamentos")),IF(INT($C195)&lt;TODAY(),"Atrasada há "&amp;(TODAY()-INT($C195))&amp;IF(TODAY()-INT($C195)=1," dia"," dias"),IF(INT($C195)=TODAY(),"Vence hoje","Vence em "&amp;(INT($C195)-TODAY())&amp;IF(INT($C195)-TODAY()=1," dia"," dias")))))))</f>
        <v/>
      </c>
    </row>
    <row r="196">
      <c r="A196" s="18" t="n"/>
      <c r="B196" s="14" t="n"/>
      <c r="C196" s="24" t="n"/>
      <c r="D196" s="24" t="n"/>
      <c r="E196" s="18" t="n"/>
      <c r="F196" s="19" t="n"/>
      <c r="G196" s="20">
        <f>IF(AND($A196="",$B196="",$C196=""),"",IF($C196="","Falta o vencimento",IF(NOT(ISNUMBER($C196)),"Vencimento inválido: use 10/11/2026",IF($D196&lt;&gt;"",IF(NOT(ISNUMBER($D196)),"Data de pagamento inválida: use 28/10/2026",IF($F196="Sim","Paga e lançada","Paga: falta lançar em Lançamentos")),IF(INT($C196)&lt;TODAY(),"Atrasada há "&amp;(TODAY()-INT($C196))&amp;IF(TODAY()-INT($C196)=1," dia"," dias"),IF(INT($C196)=TODAY(),"Vence hoje","Vence em "&amp;(INT($C196)-TODAY())&amp;IF(INT($C196)-TODAY()=1," dia"," dias")))))))</f>
        <v/>
      </c>
    </row>
    <row r="197">
      <c r="A197" s="18" t="n"/>
      <c r="B197" s="14" t="n"/>
      <c r="C197" s="24" t="n"/>
      <c r="D197" s="24" t="n"/>
      <c r="E197" s="18" t="n"/>
      <c r="F197" s="19" t="n"/>
      <c r="G197" s="20">
        <f>IF(AND($A197="",$B197="",$C197=""),"",IF($C197="","Falta o vencimento",IF(NOT(ISNUMBER($C197)),"Vencimento inválido: use 10/11/2026",IF($D197&lt;&gt;"",IF(NOT(ISNUMBER($D197)),"Data de pagamento inválida: use 28/10/2026",IF($F197="Sim","Paga e lançada","Paga: falta lançar em Lançamentos")),IF(INT($C197)&lt;TODAY(),"Atrasada há "&amp;(TODAY()-INT($C197))&amp;IF(TODAY()-INT($C197)=1," dia"," dias"),IF(INT($C197)=TODAY(),"Vence hoje","Vence em "&amp;(INT($C197)-TODAY())&amp;IF(INT($C197)-TODAY()=1," dia"," dias")))))))</f>
        <v/>
      </c>
    </row>
    <row r="198">
      <c r="A198" s="18" t="n"/>
      <c r="B198" s="14" t="n"/>
      <c r="C198" s="24" t="n"/>
      <c r="D198" s="24" t="n"/>
      <c r="E198" s="18" t="n"/>
      <c r="F198" s="19" t="n"/>
      <c r="G198" s="20">
        <f>IF(AND($A198="",$B198="",$C198=""),"",IF($C198="","Falta o vencimento",IF(NOT(ISNUMBER($C198)),"Vencimento inválido: use 10/11/2026",IF($D198&lt;&gt;"",IF(NOT(ISNUMBER($D198)),"Data de pagamento inválida: use 28/10/2026",IF($F198="Sim","Paga e lançada","Paga: falta lançar em Lançamentos")),IF(INT($C198)&lt;TODAY(),"Atrasada há "&amp;(TODAY()-INT($C198))&amp;IF(TODAY()-INT($C198)=1," dia"," dias"),IF(INT($C198)=TODAY(),"Vence hoje","Vence em "&amp;(INT($C198)-TODAY())&amp;IF(INT($C198)-TODAY()=1," dia"," dias")))))))</f>
        <v/>
      </c>
    </row>
    <row r="199">
      <c r="A199" s="18" t="n"/>
      <c r="B199" s="14" t="n"/>
      <c r="C199" s="24" t="n"/>
      <c r="D199" s="24" t="n"/>
      <c r="E199" s="18" t="n"/>
      <c r="F199" s="19" t="n"/>
      <c r="G199" s="20">
        <f>IF(AND($A199="",$B199="",$C199=""),"",IF($C199="","Falta o vencimento",IF(NOT(ISNUMBER($C199)),"Vencimento inválido: use 10/11/2026",IF($D199&lt;&gt;"",IF(NOT(ISNUMBER($D199)),"Data de pagamento inválida: use 28/10/2026",IF($F199="Sim","Paga e lançada","Paga: falta lançar em Lançamentos")),IF(INT($C199)&lt;TODAY(),"Atrasada há "&amp;(TODAY()-INT($C199))&amp;IF(TODAY()-INT($C199)=1," dia"," dias"),IF(INT($C199)=TODAY(),"Vence hoje","Vence em "&amp;(INT($C199)-TODAY())&amp;IF(INT($C199)-TODAY()=1," dia"," dias")))))))</f>
        <v/>
      </c>
    </row>
    <row r="200">
      <c r="A200" s="18" t="n"/>
      <c r="B200" s="14" t="n"/>
      <c r="C200" s="24" t="n"/>
      <c r="D200" s="24" t="n"/>
      <c r="E200" s="18" t="n"/>
      <c r="F200" s="19" t="n"/>
      <c r="G200" s="20">
        <f>IF(AND($A200="",$B200="",$C200=""),"",IF($C200="","Falta o vencimento",IF(NOT(ISNUMBER($C200)),"Vencimento inválido: use 10/11/2026",IF($D200&lt;&gt;"",IF(NOT(ISNUMBER($D200)),"Data de pagamento inválida: use 28/10/2026",IF($F200="Sim","Paga e lançada","Paga: falta lançar em Lançamentos")),IF(INT($C200)&lt;TODAY(),"Atrasada há "&amp;(TODAY()-INT($C200))&amp;IF(TODAY()-INT($C200)=1," dia"," dias"),IF(INT($C200)=TODAY(),"Vence hoje","Vence em "&amp;(INT($C200)-TODAY())&amp;IF(INT($C200)-TODAY()=1," dia"," dias")))))))</f>
        <v/>
      </c>
    </row>
    <row r="201">
      <c r="A201" s="18" t="n"/>
      <c r="B201" s="14" t="n"/>
      <c r="C201" s="24" t="n"/>
      <c r="D201" s="24" t="n"/>
      <c r="E201" s="18" t="n"/>
      <c r="F201" s="19" t="n"/>
      <c r="G201" s="20">
        <f>IF(AND($A201="",$B201="",$C201=""),"",IF($C201="","Falta o vencimento",IF(NOT(ISNUMBER($C201)),"Vencimento inválido: use 10/11/2026",IF($D201&lt;&gt;"",IF(NOT(ISNUMBER($D201)),"Data de pagamento inválida: use 28/10/2026",IF($F201="Sim","Paga e lançada","Paga: falta lançar em Lançamentos")),IF(INT($C201)&lt;TODAY(),"Atrasada há "&amp;(TODAY()-INT($C201))&amp;IF(TODAY()-INT($C201)=1," dia"," dias"),IF(INT($C201)=TODAY(),"Vence hoje","Vence em "&amp;(INT($C201)-TODAY())&amp;IF(INT($C201)-TODAY()=1," dia"," dias")))))))</f>
        <v/>
      </c>
    </row>
    <row r="202">
      <c r="A202" s="18" t="n"/>
      <c r="B202" s="14" t="n"/>
      <c r="C202" s="24" t="n"/>
      <c r="D202" s="24" t="n"/>
      <c r="E202" s="18" t="n"/>
      <c r="F202" s="19" t="n"/>
      <c r="G202" s="20">
        <f>IF(AND($A202="",$B202="",$C202=""),"",IF($C202="","Falta o vencimento",IF(NOT(ISNUMBER($C202)),"Vencimento inválido: use 10/11/2026",IF($D202&lt;&gt;"",IF(NOT(ISNUMBER($D202)),"Data de pagamento inválida: use 28/10/2026",IF($F202="Sim","Paga e lançada","Paga: falta lançar em Lançamentos")),IF(INT($C202)&lt;TODAY(),"Atrasada há "&amp;(TODAY()-INT($C202))&amp;IF(TODAY()-INT($C202)=1," dia"," dias"),IF(INT($C202)=TODAY(),"Vence hoje","Vence em "&amp;(INT($C202)-TODAY())&amp;IF(INT($C202)-TODAY()=1," dia"," dias")))))))</f>
        <v/>
      </c>
    </row>
    <row r="203">
      <c r="A203" s="18" t="n"/>
      <c r="B203" s="14" t="n"/>
      <c r="C203" s="24" t="n"/>
      <c r="D203" s="24" t="n"/>
      <c r="E203" s="18" t="n"/>
      <c r="F203" s="19" t="n"/>
      <c r="G203" s="20">
        <f>IF(AND($A203="",$B203="",$C203=""),"",IF($C203="","Falta o vencimento",IF(NOT(ISNUMBER($C203)),"Vencimento inválido: use 10/11/2026",IF($D203&lt;&gt;"",IF(NOT(ISNUMBER($D203)),"Data de pagamento inválida: use 28/10/2026",IF($F203="Sim","Paga e lançada","Paga: falta lançar em Lançamentos")),IF(INT($C203)&lt;TODAY(),"Atrasada há "&amp;(TODAY()-INT($C203))&amp;IF(TODAY()-INT($C203)=1," dia"," dias"),IF(INT($C203)=TODAY(),"Vence hoje","Vence em "&amp;(INT($C203)-TODAY())&amp;IF(INT($C203)-TODAY()=1," dia"," dias")))))))</f>
        <v/>
      </c>
    </row>
    <row r="204">
      <c r="A204" s="18" t="n"/>
      <c r="B204" s="14" t="n"/>
      <c r="C204" s="24" t="n"/>
      <c r="D204" s="24" t="n"/>
      <c r="E204" s="18" t="n"/>
      <c r="F204" s="19" t="n"/>
      <c r="G204" s="20">
        <f>IF(AND($A204="",$B204="",$C204=""),"",IF($C204="","Falta o vencimento",IF(NOT(ISNUMBER($C204)),"Vencimento inválido: use 10/11/2026",IF($D204&lt;&gt;"",IF(NOT(ISNUMBER($D204)),"Data de pagamento inválida: use 28/10/2026",IF($F204="Sim","Paga e lançada","Paga: falta lançar em Lançamentos")),IF(INT($C204)&lt;TODAY(),"Atrasada há "&amp;(TODAY()-INT($C204))&amp;IF(TODAY()-INT($C204)=1," dia"," dias"),IF(INT($C204)=TODAY(),"Vence hoje","Vence em "&amp;(INT($C204)-TODAY())&amp;IF(INT($C204)-TODAY()=1," dia"," dias")))))))</f>
        <v/>
      </c>
    </row>
    <row r="205">
      <c r="A205" s="18" t="n"/>
      <c r="B205" s="14" t="n"/>
      <c r="C205" s="24" t="n"/>
      <c r="D205" s="24" t="n"/>
      <c r="E205" s="18" t="n"/>
      <c r="F205" s="19" t="n"/>
      <c r="G205" s="20">
        <f>IF(AND($A205="",$B205="",$C205=""),"",IF($C205="","Falta o vencimento",IF(NOT(ISNUMBER($C205)),"Vencimento inválido: use 10/11/2026",IF($D205&lt;&gt;"",IF(NOT(ISNUMBER($D205)),"Data de pagamento inválida: use 28/10/2026",IF($F205="Sim","Paga e lançada","Paga: falta lançar em Lançamentos")),IF(INT($C205)&lt;TODAY(),"Atrasada há "&amp;(TODAY()-INT($C205))&amp;IF(TODAY()-INT($C205)=1," dia"," dias"),IF(INT($C205)=TODAY(),"Vence hoje","Vence em "&amp;(INT($C205)-TODAY())&amp;IF(INT($C205)-TODAY()=1," dia"," dias")))))))</f>
        <v/>
      </c>
    </row>
    <row r="206">
      <c r="A206" s="18" t="n"/>
      <c r="B206" s="14" t="n"/>
      <c r="C206" s="24" t="n"/>
      <c r="D206" s="24" t="n"/>
      <c r="E206" s="18" t="n"/>
      <c r="F206" s="19" t="n"/>
      <c r="G206" s="20">
        <f>IF(AND($A206="",$B206="",$C206=""),"",IF($C206="","Falta o vencimento",IF(NOT(ISNUMBER($C206)),"Vencimento inválido: use 10/11/2026",IF($D206&lt;&gt;"",IF(NOT(ISNUMBER($D206)),"Data de pagamento inválida: use 28/10/2026",IF($F206="Sim","Paga e lançada","Paga: falta lançar em Lançamentos")),IF(INT($C206)&lt;TODAY(),"Atrasada há "&amp;(TODAY()-INT($C206))&amp;IF(TODAY()-INT($C206)=1," dia"," dias"),IF(INT($C206)=TODAY(),"Vence hoje","Vence em "&amp;(INT($C206)-TODAY())&amp;IF(INT($C206)-TODAY()=1," dia"," dias")))))))</f>
        <v/>
      </c>
    </row>
    <row r="208">
      <c r="A208" s="29" t="inlineStr">
        <is>
          <t>A planilha não sabe quando você paga: a conta só sai do aberto quando você anota a data em Paga em, e o pagamento só entra no saldo quando você o lança na aba Lançamentos.</t>
        </is>
      </c>
    </row>
    <row r="209"/>
  </sheetData>
  <mergeCells count="3">
    <mergeCell ref="A208:G209"/>
    <mergeCell ref="A2:G2"/>
    <mergeCell ref="A1:G1"/>
  </mergeCells>
  <conditionalFormatting sqref="G7:G206">
    <cfRule type="expression" priority="1" dxfId="2">
      <formula>LEFT($G7,8)="Atrasada"</formula>
    </cfRule>
    <cfRule type="expression" priority="2" dxfId="0">
      <formula>OR($G7="Vence hoje",LEFT($G7,5)="Paga:",AND(ISNUMBER($C7),$D7="",INT($C7)&gt;=TODAY(),INT($C7)-TODAY()&lt;=DiasAviso))</formula>
    </cfRule>
    <cfRule type="expression" priority="3" dxfId="3">
      <formula>$G7="Paga e lançada"</formula>
    </cfRule>
  </conditionalFormatting>
  <dataValidations count="2">
    <dataValidation sqref="E7:E206" showDropDown="0" showInputMessage="0" showErrorMessage="0" allowBlank="1" type="list">
      <formula1>'Configuração'!$G$12:$G$23</formula1>
    </dataValidation>
    <dataValidation sqref="F7:F206" showDropDown="0" showInputMessage="0" showErrorMessage="0" allowBlank="1" type="list">
      <formula1>"Sim,Não"</formula1>
    </dataValidation>
  </dataValidations>
  <pageMargins left="0.75" right="0.75" top="1" bottom="1" header="0.5" footer="0.5"/>
  <headerFooter>
    <oddHeader/>
    <oddFooter>&amp;L&amp;7 &amp;K6B7280Planilha gratuita de controle financeiro · Otimiza.pro&amp;R&amp;7 &amp;K6B7280Meu Agente Financeiro: otimizapro.com/meu-agente</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G49"/>
  <sheetViews>
    <sheetView showGridLines="0" workbookViewId="0">
      <selection activeCell="A1" sqref="A1"/>
    </sheetView>
  </sheetViews>
  <sheetFormatPr baseColWidth="8" defaultRowHeight="15"/>
  <cols>
    <col width="30" customWidth="1" min="1" max="1"/>
    <col width="12" customWidth="1" min="2" max="2"/>
    <col width="18" customWidth="1" min="3" max="3"/>
    <col width="16" customWidth="1" min="4" max="4"/>
    <col width="17" customWidth="1" min="5" max="5"/>
    <col width="12" customWidth="1" min="6" max="6"/>
    <col width="26" customWidth="1" min="7" max="7"/>
  </cols>
  <sheetData>
    <row r="1" ht="26" customHeight="1">
      <c r="A1" s="1" t="inlineStr">
        <is>
          <t>Resumo do mês</t>
        </is>
      </c>
      <c r="B1" s="2" t="n"/>
      <c r="C1" s="2" t="n"/>
      <c r="D1" s="2" t="n"/>
      <c r="E1" s="2" t="n"/>
      <c r="F1" s="2" t="n"/>
      <c r="G1" s="2" t="n"/>
    </row>
    <row r="2" ht="16" customHeight="1">
      <c r="A2" s="3" t="inlineStr">
        <is>
          <t>Escolha o mês. Entradas, saídas, saldo e o orçado contra o realizado.</t>
        </is>
      </c>
      <c r="B2" s="2" t="n"/>
      <c r="C2" s="2" t="n"/>
      <c r="D2" s="2" t="n"/>
      <c r="E2" s="2" t="n"/>
      <c r="F2" s="2" t="n"/>
      <c r="G2" s="2" t="n"/>
    </row>
    <row r="3">
      <c r="D3" s="30" t="inlineStr">
        <is>
          <t>De</t>
        </is>
      </c>
      <c r="E3" s="30" t="inlineStr">
        <is>
          <t>Até</t>
        </is>
      </c>
    </row>
    <row r="4">
      <c r="A4" s="31" t="inlineStr">
        <is>
          <t>Mês (escolha na lista):</t>
        </is>
      </c>
      <c r="B4" s="32">
        <f>INDEX(Meses,MONTH(TODAY()))</f>
        <v/>
      </c>
      <c r="D4" s="33">
        <f>DATE(AnoPlanilha,MATCH($B$4,Meses,0),1)</f>
        <v/>
      </c>
      <c r="E4" s="33">
        <f>DATE(AnoPlanilha,MATCH($B$4,Meses,0)+1,1)-1</f>
        <v/>
      </c>
      <c r="G4" s="34">
        <f>E4+1</f>
        <v/>
      </c>
    </row>
    <row r="6">
      <c r="A6" s="11" t="inlineStr">
        <is>
          <t>Entradas do mês</t>
        </is>
      </c>
      <c r="B6" s="28">
        <f>SUMIFS('Lançamentos'!$F$7:$F$1206,'Lançamentos'!$E$7:$E$1206,"Entrada",'Lançamentos'!$A$7:$A$1206,"&gt;="&amp;MesIni,'Lançamentos'!$A$7:$A$1206,"&lt;"&amp;MesFim)</f>
        <v/>
      </c>
      <c r="C6" s="35" t="n"/>
    </row>
    <row r="7">
      <c r="A7" s="11" t="inlineStr">
        <is>
          <t>Saídas do mês</t>
        </is>
      </c>
      <c r="B7" s="28">
        <f>SUMIFS('Lançamentos'!$F$7:$F$1206,'Lançamentos'!$E$7:$E$1206,"Saída",'Lançamentos'!$A$7:$A$1206,"&gt;="&amp;MesIni,'Lançamentos'!$A$7:$A$1206,"&lt;"&amp;MesFim)</f>
        <v/>
      </c>
      <c r="C7" s="35" t="n"/>
    </row>
    <row r="8">
      <c r="A8" s="11" t="inlineStr">
        <is>
          <t>Saldo do mês</t>
        </is>
      </c>
      <c r="B8" s="36">
        <f>B6-B7</f>
        <v/>
      </c>
      <c r="C8" s="35" t="n"/>
    </row>
    <row r="9">
      <c r="A9" s="11" t="inlineStr">
        <is>
          <t>Contas do mês ainda sem baixa</t>
        </is>
      </c>
      <c r="B9" s="28">
        <f>SUMIFS('Contas a pagar'!$B$7:$B$206,'Contas a pagar'!$C$7:$C$206,"&gt;="&amp;MesIni,'Contas a pagar'!$C$7:$C$206,"&lt;"&amp;MesFim,'Contas a pagar'!$D$7:$D$206,"")</f>
        <v/>
      </c>
      <c r="C9" s="35" t="n"/>
    </row>
    <row r="10">
      <c r="A10" s="11" t="inlineStr">
        <is>
          <t>Saldo previsto (saldo menos as contas sem baixa)</t>
        </is>
      </c>
      <c r="B10" s="36">
        <f>B8-B9</f>
        <v/>
      </c>
      <c r="C10" s="35" t="n"/>
    </row>
    <row r="11">
      <c r="A11" s="11" t="inlineStr">
        <is>
          <t>Saldo acumulado no fim do mês</t>
        </is>
      </c>
      <c r="B11" s="36">
        <f>SaldoInicial+SUMIFS('Lançamentos'!$F$7:$F$1206,'Lançamentos'!$E$7:$E$1206,"Entrada",'Lançamentos'!$A$7:$A$1206,"&gt;="&amp;DATE(AnoPlanilha,1,1),'Lançamentos'!$A$7:$A$1206,"&lt;"&amp;MesFim)-SUMIFS('Lançamentos'!$F$7:$F$1206,'Lançamentos'!$E$7:$E$1206,"Saída",'Lançamentos'!$A$7:$A$1206,"&gt;="&amp;DATE(AnoPlanilha,1,1),'Lançamentos'!$A$7:$A$1206,"&lt;"&amp;MesFim)</f>
        <v/>
      </c>
      <c r="C11" s="35" t="n"/>
    </row>
    <row r="13" ht="30" customHeight="1">
      <c r="A13" s="16" t="inlineStr">
        <is>
          <t>Categoria</t>
        </is>
      </c>
      <c r="B13" s="16" t="inlineStr">
        <is>
          <t>Tipo</t>
        </is>
      </c>
      <c r="C13" s="16" t="inlineStr">
        <is>
          <t>Orçado ou previsto (R$)</t>
        </is>
      </c>
      <c r="D13" s="16" t="inlineStr">
        <is>
          <t>Realizado (R$)</t>
        </is>
      </c>
      <c r="E13" s="16" t="inlineStr">
        <is>
          <t>Diferença (R$)</t>
        </is>
      </c>
      <c r="F13" s="16" t="inlineStr">
        <is>
          <t>% do orçado</t>
        </is>
      </c>
      <c r="G13" s="16" t="inlineStr">
        <is>
          <t>Situação</t>
        </is>
      </c>
    </row>
    <row r="14">
      <c r="A14" s="20">
        <f>IF('Configuração'!$B$12="","",'Configuração'!$B$12)</f>
        <v/>
      </c>
      <c r="B14" s="37">
        <f>IF($A14="","",'Configuração'!$C$12)</f>
        <v/>
      </c>
      <c r="C14" s="38">
        <f>IF($A14="","",IF('Configuração'!$D$12="","",'Configuração'!$D$12))</f>
        <v/>
      </c>
      <c r="D14" s="38">
        <f>IF($A14="","",SUMIFS('Lançamentos'!$F$7:$F$1206,'Lançamentos'!$C$7:$C$1206,$A14,'Lançamentos'!$E$7:$E$1206,$B14,'Lançamentos'!$A$7:$A$1206,"&gt;="&amp;MesIni,'Lançamentos'!$A$7:$A$1206,"&lt;"&amp;MesFim))</f>
        <v/>
      </c>
      <c r="E14" s="38">
        <f>IF(OR($A14="",$C14=""),"",$D14-$C14)</f>
        <v/>
      </c>
      <c r="F14" s="39">
        <f>IF(OR($A14="",$C14="",$C14=0),"",$D14/$C14)</f>
        <v/>
      </c>
      <c r="G14" s="20">
        <f>IF($A14="","",IF($B14="Entrada",IF($C14="","Sem previsão",IF($D14&gt;=$C14,"Entrou o previsto","Falta entrar")),IF(OR($C14="",$C14=0),"Sem orçamento",IF($D14&gt;$C14,"Passou do orçado",IF($D14&gt;=0.8*$C14,"Perto do limite (80%)","Dentro do orçado")))))</f>
        <v/>
      </c>
    </row>
    <row r="15">
      <c r="A15" s="20">
        <f>IF('Configuração'!$B$13="","",'Configuração'!$B$13)</f>
        <v/>
      </c>
      <c r="B15" s="37">
        <f>IF($A15="","",'Configuração'!$C$13)</f>
        <v/>
      </c>
      <c r="C15" s="38">
        <f>IF($A15="","",IF('Configuração'!$D$13="","",'Configuração'!$D$13))</f>
        <v/>
      </c>
      <c r="D15" s="38">
        <f>IF($A15="","",SUMIFS('Lançamentos'!$F$7:$F$1206,'Lançamentos'!$C$7:$C$1206,$A15,'Lançamentos'!$E$7:$E$1206,$B15,'Lançamentos'!$A$7:$A$1206,"&gt;="&amp;MesIni,'Lançamentos'!$A$7:$A$1206,"&lt;"&amp;MesFim))</f>
        <v/>
      </c>
      <c r="E15" s="38">
        <f>IF(OR($A15="",$C15=""),"",$D15-$C15)</f>
        <v/>
      </c>
      <c r="F15" s="39">
        <f>IF(OR($A15="",$C15="",$C15=0),"",$D15/$C15)</f>
        <v/>
      </c>
      <c r="G15" s="20">
        <f>IF($A15="","",IF($B15="Entrada",IF($C15="","Sem previsão",IF($D15&gt;=$C15,"Entrou o previsto","Falta entrar")),IF(OR($C15="",$C15=0),"Sem orçamento",IF($D15&gt;$C15,"Passou do orçado",IF($D15&gt;=0.8*$C15,"Perto do limite (80%)","Dentro do orçado")))))</f>
        <v/>
      </c>
    </row>
    <row r="16">
      <c r="A16" s="20">
        <f>IF('Configuração'!$B$14="","",'Configuração'!$B$14)</f>
        <v/>
      </c>
      <c r="B16" s="37">
        <f>IF($A16="","",'Configuração'!$C$14)</f>
        <v/>
      </c>
      <c r="C16" s="38">
        <f>IF($A16="","",IF('Configuração'!$D$14="","",'Configuração'!$D$14))</f>
        <v/>
      </c>
      <c r="D16" s="38">
        <f>IF($A16="","",SUMIFS('Lançamentos'!$F$7:$F$1206,'Lançamentos'!$C$7:$C$1206,$A16,'Lançamentos'!$E$7:$E$1206,$B16,'Lançamentos'!$A$7:$A$1206,"&gt;="&amp;MesIni,'Lançamentos'!$A$7:$A$1206,"&lt;"&amp;MesFim))</f>
        <v/>
      </c>
      <c r="E16" s="38">
        <f>IF(OR($A16="",$C16=""),"",$D16-$C16)</f>
        <v/>
      </c>
      <c r="F16" s="39">
        <f>IF(OR($A16="",$C16="",$C16=0),"",$D16/$C16)</f>
        <v/>
      </c>
      <c r="G16" s="20">
        <f>IF($A16="","",IF($B16="Entrada",IF($C16="","Sem previsão",IF($D16&gt;=$C16,"Entrou o previsto","Falta entrar")),IF(OR($C16="",$C16=0),"Sem orçamento",IF($D16&gt;$C16,"Passou do orçado",IF($D16&gt;=0.8*$C16,"Perto do limite (80%)","Dentro do orçado")))))</f>
        <v/>
      </c>
    </row>
    <row r="17">
      <c r="A17" s="20">
        <f>IF('Configuração'!$B$15="","",'Configuração'!$B$15)</f>
        <v/>
      </c>
      <c r="B17" s="37">
        <f>IF($A17="","",'Configuração'!$C$15)</f>
        <v/>
      </c>
      <c r="C17" s="38">
        <f>IF($A17="","",IF('Configuração'!$D$15="","",'Configuração'!$D$15))</f>
        <v/>
      </c>
      <c r="D17" s="38">
        <f>IF($A17="","",SUMIFS('Lançamentos'!$F$7:$F$1206,'Lançamentos'!$C$7:$C$1206,$A17,'Lançamentos'!$E$7:$E$1206,$B17,'Lançamentos'!$A$7:$A$1206,"&gt;="&amp;MesIni,'Lançamentos'!$A$7:$A$1206,"&lt;"&amp;MesFim))</f>
        <v/>
      </c>
      <c r="E17" s="38">
        <f>IF(OR($A17="",$C17=""),"",$D17-$C17)</f>
        <v/>
      </c>
      <c r="F17" s="39">
        <f>IF(OR($A17="",$C17="",$C17=0),"",$D17/$C17)</f>
        <v/>
      </c>
      <c r="G17" s="20">
        <f>IF($A17="","",IF($B17="Entrada",IF($C17="","Sem previsão",IF($D17&gt;=$C17,"Entrou o previsto","Falta entrar")),IF(OR($C17="",$C17=0),"Sem orçamento",IF($D17&gt;$C17,"Passou do orçado",IF($D17&gt;=0.8*$C17,"Perto do limite (80%)","Dentro do orçado")))))</f>
        <v/>
      </c>
    </row>
    <row r="18">
      <c r="A18" s="20">
        <f>IF('Configuração'!$B$16="","",'Configuração'!$B$16)</f>
        <v/>
      </c>
      <c r="B18" s="37">
        <f>IF($A18="","",'Configuração'!$C$16)</f>
        <v/>
      </c>
      <c r="C18" s="38">
        <f>IF($A18="","",IF('Configuração'!$D$16="","",'Configuração'!$D$16))</f>
        <v/>
      </c>
      <c r="D18" s="38">
        <f>IF($A18="","",SUMIFS('Lançamentos'!$F$7:$F$1206,'Lançamentos'!$C$7:$C$1206,$A18,'Lançamentos'!$E$7:$E$1206,$B18,'Lançamentos'!$A$7:$A$1206,"&gt;="&amp;MesIni,'Lançamentos'!$A$7:$A$1206,"&lt;"&amp;MesFim))</f>
        <v/>
      </c>
      <c r="E18" s="38">
        <f>IF(OR($A18="",$C18=""),"",$D18-$C18)</f>
        <v/>
      </c>
      <c r="F18" s="39">
        <f>IF(OR($A18="",$C18="",$C18=0),"",$D18/$C18)</f>
        <v/>
      </c>
      <c r="G18" s="20">
        <f>IF($A18="","",IF($B18="Entrada",IF($C18="","Sem previsão",IF($D18&gt;=$C18,"Entrou o previsto","Falta entrar")),IF(OR($C18="",$C18=0),"Sem orçamento",IF($D18&gt;$C18,"Passou do orçado",IF($D18&gt;=0.8*$C18,"Perto do limite (80%)","Dentro do orçado")))))</f>
        <v/>
      </c>
    </row>
    <row r="19">
      <c r="A19" s="20">
        <f>IF('Configuração'!$B$17="","",'Configuração'!$B$17)</f>
        <v/>
      </c>
      <c r="B19" s="37">
        <f>IF($A19="","",'Configuração'!$C$17)</f>
        <v/>
      </c>
      <c r="C19" s="38">
        <f>IF($A19="","",IF('Configuração'!$D$17="","",'Configuração'!$D$17))</f>
        <v/>
      </c>
      <c r="D19" s="38">
        <f>IF($A19="","",SUMIFS('Lançamentos'!$F$7:$F$1206,'Lançamentos'!$C$7:$C$1206,$A19,'Lançamentos'!$E$7:$E$1206,$B19,'Lançamentos'!$A$7:$A$1206,"&gt;="&amp;MesIni,'Lançamentos'!$A$7:$A$1206,"&lt;"&amp;MesFim))</f>
        <v/>
      </c>
      <c r="E19" s="38">
        <f>IF(OR($A19="",$C19=""),"",$D19-$C19)</f>
        <v/>
      </c>
      <c r="F19" s="39">
        <f>IF(OR($A19="",$C19="",$C19=0),"",$D19/$C19)</f>
        <v/>
      </c>
      <c r="G19" s="20">
        <f>IF($A19="","",IF($B19="Entrada",IF($C19="","Sem previsão",IF($D19&gt;=$C19,"Entrou o previsto","Falta entrar")),IF(OR($C19="",$C19=0),"Sem orçamento",IF($D19&gt;$C19,"Passou do orçado",IF($D19&gt;=0.8*$C19,"Perto do limite (80%)","Dentro do orçado")))))</f>
        <v/>
      </c>
    </row>
    <row r="20">
      <c r="A20" s="20">
        <f>IF('Configuração'!$B$18="","",'Configuração'!$B$18)</f>
        <v/>
      </c>
      <c r="B20" s="37">
        <f>IF($A20="","",'Configuração'!$C$18)</f>
        <v/>
      </c>
      <c r="C20" s="38">
        <f>IF($A20="","",IF('Configuração'!$D$18="","",'Configuração'!$D$18))</f>
        <v/>
      </c>
      <c r="D20" s="38">
        <f>IF($A20="","",SUMIFS('Lançamentos'!$F$7:$F$1206,'Lançamentos'!$C$7:$C$1206,$A20,'Lançamentos'!$E$7:$E$1206,$B20,'Lançamentos'!$A$7:$A$1206,"&gt;="&amp;MesIni,'Lançamentos'!$A$7:$A$1206,"&lt;"&amp;MesFim))</f>
        <v/>
      </c>
      <c r="E20" s="38">
        <f>IF(OR($A20="",$C20=""),"",$D20-$C20)</f>
        <v/>
      </c>
      <c r="F20" s="39">
        <f>IF(OR($A20="",$C20="",$C20=0),"",$D20/$C20)</f>
        <v/>
      </c>
      <c r="G20" s="20">
        <f>IF($A20="","",IF($B20="Entrada",IF($C20="","Sem previsão",IF($D20&gt;=$C20,"Entrou o previsto","Falta entrar")),IF(OR($C20="",$C20=0),"Sem orçamento",IF($D20&gt;$C20,"Passou do orçado",IF($D20&gt;=0.8*$C20,"Perto do limite (80%)","Dentro do orçado")))))</f>
        <v/>
      </c>
    </row>
    <row r="21">
      <c r="A21" s="20">
        <f>IF('Configuração'!$B$19="","",'Configuração'!$B$19)</f>
        <v/>
      </c>
      <c r="B21" s="37">
        <f>IF($A21="","",'Configuração'!$C$19)</f>
        <v/>
      </c>
      <c r="C21" s="38">
        <f>IF($A21="","",IF('Configuração'!$D$19="","",'Configuração'!$D$19))</f>
        <v/>
      </c>
      <c r="D21" s="38">
        <f>IF($A21="","",SUMIFS('Lançamentos'!$F$7:$F$1206,'Lançamentos'!$C$7:$C$1206,$A21,'Lançamentos'!$E$7:$E$1206,$B21,'Lançamentos'!$A$7:$A$1206,"&gt;="&amp;MesIni,'Lançamentos'!$A$7:$A$1206,"&lt;"&amp;MesFim))</f>
        <v/>
      </c>
      <c r="E21" s="38">
        <f>IF(OR($A21="",$C21=""),"",$D21-$C21)</f>
        <v/>
      </c>
      <c r="F21" s="39">
        <f>IF(OR($A21="",$C21="",$C21=0),"",$D21/$C21)</f>
        <v/>
      </c>
      <c r="G21" s="20">
        <f>IF($A21="","",IF($B21="Entrada",IF($C21="","Sem previsão",IF($D21&gt;=$C21,"Entrou o previsto","Falta entrar")),IF(OR($C21="",$C21=0),"Sem orçamento",IF($D21&gt;$C21,"Passou do orçado",IF($D21&gt;=0.8*$C21,"Perto do limite (80%)","Dentro do orçado")))))</f>
        <v/>
      </c>
    </row>
    <row r="22">
      <c r="A22" s="20">
        <f>IF('Configuração'!$B$20="","",'Configuração'!$B$20)</f>
        <v/>
      </c>
      <c r="B22" s="37">
        <f>IF($A22="","",'Configuração'!$C$20)</f>
        <v/>
      </c>
      <c r="C22" s="38">
        <f>IF($A22="","",IF('Configuração'!$D$20="","",'Configuração'!$D$20))</f>
        <v/>
      </c>
      <c r="D22" s="38">
        <f>IF($A22="","",SUMIFS('Lançamentos'!$F$7:$F$1206,'Lançamentos'!$C$7:$C$1206,$A22,'Lançamentos'!$E$7:$E$1206,$B22,'Lançamentos'!$A$7:$A$1206,"&gt;="&amp;MesIni,'Lançamentos'!$A$7:$A$1206,"&lt;"&amp;MesFim))</f>
        <v/>
      </c>
      <c r="E22" s="38">
        <f>IF(OR($A22="",$C22=""),"",$D22-$C22)</f>
        <v/>
      </c>
      <c r="F22" s="39">
        <f>IF(OR($A22="",$C22="",$C22=0),"",$D22/$C22)</f>
        <v/>
      </c>
      <c r="G22" s="20">
        <f>IF($A22="","",IF($B22="Entrada",IF($C22="","Sem previsão",IF($D22&gt;=$C22,"Entrou o previsto","Falta entrar")),IF(OR($C22="",$C22=0),"Sem orçamento",IF($D22&gt;$C22,"Passou do orçado",IF($D22&gt;=0.8*$C22,"Perto do limite (80%)","Dentro do orçado")))))</f>
        <v/>
      </c>
    </row>
    <row r="23">
      <c r="A23" s="20">
        <f>IF('Configuração'!$B$21="","",'Configuração'!$B$21)</f>
        <v/>
      </c>
      <c r="B23" s="37">
        <f>IF($A23="","",'Configuração'!$C$21)</f>
        <v/>
      </c>
      <c r="C23" s="38">
        <f>IF($A23="","",IF('Configuração'!$D$21="","",'Configuração'!$D$21))</f>
        <v/>
      </c>
      <c r="D23" s="38">
        <f>IF($A23="","",SUMIFS('Lançamentos'!$F$7:$F$1206,'Lançamentos'!$C$7:$C$1206,$A23,'Lançamentos'!$E$7:$E$1206,$B23,'Lançamentos'!$A$7:$A$1206,"&gt;="&amp;MesIni,'Lançamentos'!$A$7:$A$1206,"&lt;"&amp;MesFim))</f>
        <v/>
      </c>
      <c r="E23" s="38">
        <f>IF(OR($A23="",$C23=""),"",$D23-$C23)</f>
        <v/>
      </c>
      <c r="F23" s="39">
        <f>IF(OR($A23="",$C23="",$C23=0),"",$D23/$C23)</f>
        <v/>
      </c>
      <c r="G23" s="20">
        <f>IF($A23="","",IF($B23="Entrada",IF($C23="","Sem previsão",IF($D23&gt;=$C23,"Entrou o previsto","Falta entrar")),IF(OR($C23="",$C23=0),"Sem orçamento",IF($D23&gt;$C23,"Passou do orçado",IF($D23&gt;=0.8*$C23,"Perto do limite (80%)","Dentro do orçado")))))</f>
        <v/>
      </c>
    </row>
    <row r="24">
      <c r="A24" s="20">
        <f>IF('Configuração'!$B$22="","",'Configuração'!$B$22)</f>
        <v/>
      </c>
      <c r="B24" s="37">
        <f>IF($A24="","",'Configuração'!$C$22)</f>
        <v/>
      </c>
      <c r="C24" s="38">
        <f>IF($A24="","",IF('Configuração'!$D$22="","",'Configuração'!$D$22))</f>
        <v/>
      </c>
      <c r="D24" s="38">
        <f>IF($A24="","",SUMIFS('Lançamentos'!$F$7:$F$1206,'Lançamentos'!$C$7:$C$1206,$A24,'Lançamentos'!$E$7:$E$1206,$B24,'Lançamentos'!$A$7:$A$1206,"&gt;="&amp;MesIni,'Lançamentos'!$A$7:$A$1206,"&lt;"&amp;MesFim))</f>
        <v/>
      </c>
      <c r="E24" s="38">
        <f>IF(OR($A24="",$C24=""),"",$D24-$C24)</f>
        <v/>
      </c>
      <c r="F24" s="39">
        <f>IF(OR($A24="",$C24="",$C24=0),"",$D24/$C24)</f>
        <v/>
      </c>
      <c r="G24" s="20">
        <f>IF($A24="","",IF($B24="Entrada",IF($C24="","Sem previsão",IF($D24&gt;=$C24,"Entrou o previsto","Falta entrar")),IF(OR($C24="",$C24=0),"Sem orçamento",IF($D24&gt;$C24,"Passou do orçado",IF($D24&gt;=0.8*$C24,"Perto do limite (80%)","Dentro do orçado")))))</f>
        <v/>
      </c>
    </row>
    <row r="25">
      <c r="A25" s="20">
        <f>IF('Configuração'!$B$23="","",'Configuração'!$B$23)</f>
        <v/>
      </c>
      <c r="B25" s="37">
        <f>IF($A25="","",'Configuração'!$C$23)</f>
        <v/>
      </c>
      <c r="C25" s="38">
        <f>IF($A25="","",IF('Configuração'!$D$23="","",'Configuração'!$D$23))</f>
        <v/>
      </c>
      <c r="D25" s="38">
        <f>IF($A25="","",SUMIFS('Lançamentos'!$F$7:$F$1206,'Lançamentos'!$C$7:$C$1206,$A25,'Lançamentos'!$E$7:$E$1206,$B25,'Lançamentos'!$A$7:$A$1206,"&gt;="&amp;MesIni,'Lançamentos'!$A$7:$A$1206,"&lt;"&amp;MesFim))</f>
        <v/>
      </c>
      <c r="E25" s="38">
        <f>IF(OR($A25="",$C25=""),"",$D25-$C25)</f>
        <v/>
      </c>
      <c r="F25" s="39">
        <f>IF(OR($A25="",$C25="",$C25=0),"",$D25/$C25)</f>
        <v/>
      </c>
      <c r="G25" s="20">
        <f>IF($A25="","",IF($B25="Entrada",IF($C25="","Sem previsão",IF($D25&gt;=$C25,"Entrou o previsto","Falta entrar")),IF(OR($C25="",$C25=0),"Sem orçamento",IF($D25&gt;$C25,"Passou do orçado",IF($D25&gt;=0.8*$C25,"Perto do limite (80%)","Dentro do orçado")))))</f>
        <v/>
      </c>
    </row>
    <row r="26">
      <c r="A26" s="20">
        <f>IF('Configuração'!$B$24="","",'Configuração'!$B$24)</f>
        <v/>
      </c>
      <c r="B26" s="37">
        <f>IF($A26="","",'Configuração'!$C$24)</f>
        <v/>
      </c>
      <c r="C26" s="38">
        <f>IF($A26="","",IF('Configuração'!$D$24="","",'Configuração'!$D$24))</f>
        <v/>
      </c>
      <c r="D26" s="38">
        <f>IF($A26="","",SUMIFS('Lançamentos'!$F$7:$F$1206,'Lançamentos'!$C$7:$C$1206,$A26,'Lançamentos'!$E$7:$E$1206,$B26,'Lançamentos'!$A$7:$A$1206,"&gt;="&amp;MesIni,'Lançamentos'!$A$7:$A$1206,"&lt;"&amp;MesFim))</f>
        <v/>
      </c>
      <c r="E26" s="38">
        <f>IF(OR($A26="",$C26=""),"",$D26-$C26)</f>
        <v/>
      </c>
      <c r="F26" s="39">
        <f>IF(OR($A26="",$C26="",$C26=0),"",$D26/$C26)</f>
        <v/>
      </c>
      <c r="G26" s="20">
        <f>IF($A26="","",IF($B26="Entrada",IF($C26="","Sem previsão",IF($D26&gt;=$C26,"Entrou o previsto","Falta entrar")),IF(OR($C26="",$C26=0),"Sem orçamento",IF($D26&gt;$C26,"Passou do orçado",IF($D26&gt;=0.8*$C26,"Perto do limite (80%)","Dentro do orçado")))))</f>
        <v/>
      </c>
    </row>
    <row r="27">
      <c r="A27" s="20">
        <f>IF('Configuração'!$B$25="","",'Configuração'!$B$25)</f>
        <v/>
      </c>
      <c r="B27" s="37">
        <f>IF($A27="","",'Configuração'!$C$25)</f>
        <v/>
      </c>
      <c r="C27" s="38">
        <f>IF($A27="","",IF('Configuração'!$D$25="","",'Configuração'!$D$25))</f>
        <v/>
      </c>
      <c r="D27" s="38">
        <f>IF($A27="","",SUMIFS('Lançamentos'!$F$7:$F$1206,'Lançamentos'!$C$7:$C$1206,$A27,'Lançamentos'!$E$7:$E$1206,$B27,'Lançamentos'!$A$7:$A$1206,"&gt;="&amp;MesIni,'Lançamentos'!$A$7:$A$1206,"&lt;"&amp;MesFim))</f>
        <v/>
      </c>
      <c r="E27" s="38">
        <f>IF(OR($A27="",$C27=""),"",$D27-$C27)</f>
        <v/>
      </c>
      <c r="F27" s="39">
        <f>IF(OR($A27="",$C27="",$C27=0),"",$D27/$C27)</f>
        <v/>
      </c>
      <c r="G27" s="20">
        <f>IF($A27="","",IF($B27="Entrada",IF($C27="","Sem previsão",IF($D27&gt;=$C27,"Entrou o previsto","Falta entrar")),IF(OR($C27="",$C27=0),"Sem orçamento",IF($D27&gt;$C27,"Passou do orçado",IF($D27&gt;=0.8*$C27,"Perto do limite (80%)","Dentro do orçado")))))</f>
        <v/>
      </c>
    </row>
    <row r="28">
      <c r="A28" s="20">
        <f>IF('Configuração'!$B$26="","",'Configuração'!$B$26)</f>
        <v/>
      </c>
      <c r="B28" s="37">
        <f>IF($A28="","",'Configuração'!$C$26)</f>
        <v/>
      </c>
      <c r="C28" s="38">
        <f>IF($A28="","",IF('Configuração'!$D$26="","",'Configuração'!$D$26))</f>
        <v/>
      </c>
      <c r="D28" s="38">
        <f>IF($A28="","",SUMIFS('Lançamentos'!$F$7:$F$1206,'Lançamentos'!$C$7:$C$1206,$A28,'Lançamentos'!$E$7:$E$1206,$B28,'Lançamentos'!$A$7:$A$1206,"&gt;="&amp;MesIni,'Lançamentos'!$A$7:$A$1206,"&lt;"&amp;MesFim))</f>
        <v/>
      </c>
      <c r="E28" s="38">
        <f>IF(OR($A28="",$C28=""),"",$D28-$C28)</f>
        <v/>
      </c>
      <c r="F28" s="39">
        <f>IF(OR($A28="",$C28="",$C28=0),"",$D28/$C28)</f>
        <v/>
      </c>
      <c r="G28" s="20">
        <f>IF($A28="","",IF($B28="Entrada",IF($C28="","Sem previsão",IF($D28&gt;=$C28,"Entrou o previsto","Falta entrar")),IF(OR($C28="",$C28=0),"Sem orçamento",IF($D28&gt;$C28,"Passou do orçado",IF($D28&gt;=0.8*$C28,"Perto do limite (80%)","Dentro do orçado")))))</f>
        <v/>
      </c>
    </row>
    <row r="29">
      <c r="A29" s="20">
        <f>IF('Configuração'!$B$27="","",'Configuração'!$B$27)</f>
        <v/>
      </c>
      <c r="B29" s="37">
        <f>IF($A29="","",'Configuração'!$C$27)</f>
        <v/>
      </c>
      <c r="C29" s="38">
        <f>IF($A29="","",IF('Configuração'!$D$27="","",'Configuração'!$D$27))</f>
        <v/>
      </c>
      <c r="D29" s="38">
        <f>IF($A29="","",SUMIFS('Lançamentos'!$F$7:$F$1206,'Lançamentos'!$C$7:$C$1206,$A29,'Lançamentos'!$E$7:$E$1206,$B29,'Lançamentos'!$A$7:$A$1206,"&gt;="&amp;MesIni,'Lançamentos'!$A$7:$A$1206,"&lt;"&amp;MesFim))</f>
        <v/>
      </c>
      <c r="E29" s="38">
        <f>IF(OR($A29="",$C29=""),"",$D29-$C29)</f>
        <v/>
      </c>
      <c r="F29" s="39">
        <f>IF(OR($A29="",$C29="",$C29=0),"",$D29/$C29)</f>
        <v/>
      </c>
      <c r="G29" s="20">
        <f>IF($A29="","",IF($B29="Entrada",IF($C29="","Sem previsão",IF($D29&gt;=$C29,"Entrou o previsto","Falta entrar")),IF(OR($C29="",$C29=0),"Sem orçamento",IF($D29&gt;$C29,"Passou do orçado",IF($D29&gt;=0.8*$C29,"Perto do limite (80%)","Dentro do orçado")))))</f>
        <v/>
      </c>
    </row>
    <row r="30">
      <c r="A30" s="20">
        <f>IF('Configuração'!$B$28="","",'Configuração'!$B$28)</f>
        <v/>
      </c>
      <c r="B30" s="37">
        <f>IF($A30="","",'Configuração'!$C$28)</f>
        <v/>
      </c>
      <c r="C30" s="38">
        <f>IF($A30="","",IF('Configuração'!$D$28="","",'Configuração'!$D$28))</f>
        <v/>
      </c>
      <c r="D30" s="38">
        <f>IF($A30="","",SUMIFS('Lançamentos'!$F$7:$F$1206,'Lançamentos'!$C$7:$C$1206,$A30,'Lançamentos'!$E$7:$E$1206,$B30,'Lançamentos'!$A$7:$A$1206,"&gt;="&amp;MesIni,'Lançamentos'!$A$7:$A$1206,"&lt;"&amp;MesFim))</f>
        <v/>
      </c>
      <c r="E30" s="38">
        <f>IF(OR($A30="",$C30=""),"",$D30-$C30)</f>
        <v/>
      </c>
      <c r="F30" s="39">
        <f>IF(OR($A30="",$C30="",$C30=0),"",$D30/$C30)</f>
        <v/>
      </c>
      <c r="G30" s="20">
        <f>IF($A30="","",IF($B30="Entrada",IF($C30="","Sem previsão",IF($D30&gt;=$C30,"Entrou o previsto","Falta entrar")),IF(OR($C30="",$C30=0),"Sem orçamento",IF($D30&gt;$C30,"Passou do orçado",IF($D30&gt;=0.8*$C30,"Perto do limite (80%)","Dentro do orçado")))))</f>
        <v/>
      </c>
    </row>
    <row r="31">
      <c r="A31" s="20">
        <f>IF('Configuração'!$B$29="","",'Configuração'!$B$29)</f>
        <v/>
      </c>
      <c r="B31" s="37">
        <f>IF($A31="","",'Configuração'!$C$29)</f>
        <v/>
      </c>
      <c r="C31" s="38">
        <f>IF($A31="","",IF('Configuração'!$D$29="","",'Configuração'!$D$29))</f>
        <v/>
      </c>
      <c r="D31" s="38">
        <f>IF($A31="","",SUMIFS('Lançamentos'!$F$7:$F$1206,'Lançamentos'!$C$7:$C$1206,$A31,'Lançamentos'!$E$7:$E$1206,$B31,'Lançamentos'!$A$7:$A$1206,"&gt;="&amp;MesIni,'Lançamentos'!$A$7:$A$1206,"&lt;"&amp;MesFim))</f>
        <v/>
      </c>
      <c r="E31" s="38">
        <f>IF(OR($A31="",$C31=""),"",$D31-$C31)</f>
        <v/>
      </c>
      <c r="F31" s="39">
        <f>IF(OR($A31="",$C31="",$C31=0),"",$D31/$C31)</f>
        <v/>
      </c>
      <c r="G31" s="20">
        <f>IF($A31="","",IF($B31="Entrada",IF($C31="","Sem previsão",IF($D31&gt;=$C31,"Entrou o previsto","Falta entrar")),IF(OR($C31="",$C31=0),"Sem orçamento",IF($D31&gt;$C31,"Passou do orçado",IF($D31&gt;=0.8*$C31,"Perto do limite (80%)","Dentro do orçado")))))</f>
        <v/>
      </c>
    </row>
    <row r="32">
      <c r="A32" s="20">
        <f>IF('Configuração'!$B$30="","",'Configuração'!$B$30)</f>
        <v/>
      </c>
      <c r="B32" s="37">
        <f>IF($A32="","",'Configuração'!$C$30)</f>
        <v/>
      </c>
      <c r="C32" s="38">
        <f>IF($A32="","",IF('Configuração'!$D$30="","",'Configuração'!$D$30))</f>
        <v/>
      </c>
      <c r="D32" s="38">
        <f>IF($A32="","",SUMIFS('Lançamentos'!$F$7:$F$1206,'Lançamentos'!$C$7:$C$1206,$A32,'Lançamentos'!$E$7:$E$1206,$B32,'Lançamentos'!$A$7:$A$1206,"&gt;="&amp;MesIni,'Lançamentos'!$A$7:$A$1206,"&lt;"&amp;MesFim))</f>
        <v/>
      </c>
      <c r="E32" s="38">
        <f>IF(OR($A32="",$C32=""),"",$D32-$C32)</f>
        <v/>
      </c>
      <c r="F32" s="39">
        <f>IF(OR($A32="",$C32="",$C32=0),"",$D32/$C32)</f>
        <v/>
      </c>
      <c r="G32" s="20">
        <f>IF($A32="","",IF($B32="Entrada",IF($C32="","Sem previsão",IF($D32&gt;=$C32,"Entrou o previsto","Falta entrar")),IF(OR($C32="",$C32=0),"Sem orçamento",IF($D32&gt;$C32,"Passou do orçado",IF($D32&gt;=0.8*$C32,"Perto do limite (80%)","Dentro do orçado")))))</f>
        <v/>
      </c>
    </row>
    <row r="33">
      <c r="A33" s="20">
        <f>IF('Configuração'!$B$31="","",'Configuração'!$B$31)</f>
        <v/>
      </c>
      <c r="B33" s="37">
        <f>IF($A33="","",'Configuração'!$C$31)</f>
        <v/>
      </c>
      <c r="C33" s="38">
        <f>IF($A33="","",IF('Configuração'!$D$31="","",'Configuração'!$D$31))</f>
        <v/>
      </c>
      <c r="D33" s="38">
        <f>IF($A33="","",SUMIFS('Lançamentos'!$F$7:$F$1206,'Lançamentos'!$C$7:$C$1206,$A33,'Lançamentos'!$E$7:$E$1206,$B33,'Lançamentos'!$A$7:$A$1206,"&gt;="&amp;MesIni,'Lançamentos'!$A$7:$A$1206,"&lt;"&amp;MesFim))</f>
        <v/>
      </c>
      <c r="E33" s="38">
        <f>IF(OR($A33="",$C33=""),"",$D33-$C33)</f>
        <v/>
      </c>
      <c r="F33" s="39">
        <f>IF(OR($A33="",$C33="",$C33=0),"",$D33/$C33)</f>
        <v/>
      </c>
      <c r="G33" s="20">
        <f>IF($A33="","",IF($B33="Entrada",IF($C33="","Sem previsão",IF($D33&gt;=$C33,"Entrou o previsto","Falta entrar")),IF(OR($C33="",$C33=0),"Sem orçamento",IF($D33&gt;$C33,"Passou do orçado",IF($D33&gt;=0.8*$C33,"Perto do limite (80%)","Dentro do orçado")))))</f>
        <v/>
      </c>
    </row>
    <row r="34">
      <c r="A34" s="20">
        <f>IF('Configuração'!$B$32="","",'Configuração'!$B$32)</f>
        <v/>
      </c>
      <c r="B34" s="37">
        <f>IF($A34="","",'Configuração'!$C$32)</f>
        <v/>
      </c>
      <c r="C34" s="38">
        <f>IF($A34="","",IF('Configuração'!$D$32="","",'Configuração'!$D$32))</f>
        <v/>
      </c>
      <c r="D34" s="38">
        <f>IF($A34="","",SUMIFS('Lançamentos'!$F$7:$F$1206,'Lançamentos'!$C$7:$C$1206,$A34,'Lançamentos'!$E$7:$E$1206,$B34,'Lançamentos'!$A$7:$A$1206,"&gt;="&amp;MesIni,'Lançamentos'!$A$7:$A$1206,"&lt;"&amp;MesFim))</f>
        <v/>
      </c>
      <c r="E34" s="38">
        <f>IF(OR($A34="",$C34=""),"",$D34-$C34)</f>
        <v/>
      </c>
      <c r="F34" s="39">
        <f>IF(OR($A34="",$C34="",$C34=0),"",$D34/$C34)</f>
        <v/>
      </c>
      <c r="G34" s="20">
        <f>IF($A34="","",IF($B34="Entrada",IF($C34="","Sem previsão",IF($D34&gt;=$C34,"Entrou o previsto","Falta entrar")),IF(OR($C34="",$C34=0),"Sem orçamento",IF($D34&gt;$C34,"Passou do orçado",IF($D34&gt;=0.8*$C34,"Perto do limite (80%)","Dentro do orçado")))))</f>
        <v/>
      </c>
    </row>
    <row r="35">
      <c r="A35" s="20">
        <f>IF('Configuração'!$B$33="","",'Configuração'!$B$33)</f>
        <v/>
      </c>
      <c r="B35" s="37">
        <f>IF($A35="","",'Configuração'!$C$33)</f>
        <v/>
      </c>
      <c r="C35" s="38">
        <f>IF($A35="","",IF('Configuração'!$D$33="","",'Configuração'!$D$33))</f>
        <v/>
      </c>
      <c r="D35" s="38">
        <f>IF($A35="","",SUMIFS('Lançamentos'!$F$7:$F$1206,'Lançamentos'!$C$7:$C$1206,$A35,'Lançamentos'!$E$7:$E$1206,$B35,'Lançamentos'!$A$7:$A$1206,"&gt;="&amp;MesIni,'Lançamentos'!$A$7:$A$1206,"&lt;"&amp;MesFim))</f>
        <v/>
      </c>
      <c r="E35" s="38">
        <f>IF(OR($A35="",$C35=""),"",$D35-$C35)</f>
        <v/>
      </c>
      <c r="F35" s="39">
        <f>IF(OR($A35="",$C35="",$C35=0),"",$D35/$C35)</f>
        <v/>
      </c>
      <c r="G35" s="20">
        <f>IF($A35="","",IF($B35="Entrada",IF($C35="","Sem previsão",IF($D35&gt;=$C35,"Entrou o previsto","Falta entrar")),IF(OR($C35="",$C35=0),"Sem orçamento",IF($D35&gt;$C35,"Passou do orçado",IF($D35&gt;=0.8*$C35,"Perto do limite (80%)","Dentro do orçado")))))</f>
        <v/>
      </c>
    </row>
    <row r="36">
      <c r="A36" s="20">
        <f>IF('Configuração'!$B$34="","",'Configuração'!$B$34)</f>
        <v/>
      </c>
      <c r="B36" s="37">
        <f>IF($A36="","",'Configuração'!$C$34)</f>
        <v/>
      </c>
      <c r="C36" s="38">
        <f>IF($A36="","",IF('Configuração'!$D$34="","",'Configuração'!$D$34))</f>
        <v/>
      </c>
      <c r="D36" s="38">
        <f>IF($A36="","",SUMIFS('Lançamentos'!$F$7:$F$1206,'Lançamentos'!$C$7:$C$1206,$A36,'Lançamentos'!$E$7:$E$1206,$B36,'Lançamentos'!$A$7:$A$1206,"&gt;="&amp;MesIni,'Lançamentos'!$A$7:$A$1206,"&lt;"&amp;MesFim))</f>
        <v/>
      </c>
      <c r="E36" s="38">
        <f>IF(OR($A36="",$C36=""),"",$D36-$C36)</f>
        <v/>
      </c>
      <c r="F36" s="39">
        <f>IF(OR($A36="",$C36="",$C36=0),"",$D36/$C36)</f>
        <v/>
      </c>
      <c r="G36" s="20">
        <f>IF($A36="","",IF($B36="Entrada",IF($C36="","Sem previsão",IF($D36&gt;=$C36,"Entrou o previsto","Falta entrar")),IF(OR($C36="",$C36=0),"Sem orçamento",IF($D36&gt;$C36,"Passou do orçado",IF($D36&gt;=0.8*$C36,"Perto do limite (80%)","Dentro do orçado")))))</f>
        <v/>
      </c>
    </row>
    <row r="37">
      <c r="A37" s="20">
        <f>IF('Configuração'!$B$35="","",'Configuração'!$B$35)</f>
        <v/>
      </c>
      <c r="B37" s="37">
        <f>IF($A37="","",'Configuração'!$C$35)</f>
        <v/>
      </c>
      <c r="C37" s="38">
        <f>IF($A37="","",IF('Configuração'!$D$35="","",'Configuração'!$D$35))</f>
        <v/>
      </c>
      <c r="D37" s="38">
        <f>IF($A37="","",SUMIFS('Lançamentos'!$F$7:$F$1206,'Lançamentos'!$C$7:$C$1206,$A37,'Lançamentos'!$E$7:$E$1206,$B37,'Lançamentos'!$A$7:$A$1206,"&gt;="&amp;MesIni,'Lançamentos'!$A$7:$A$1206,"&lt;"&amp;MesFim))</f>
        <v/>
      </c>
      <c r="E37" s="38">
        <f>IF(OR($A37="",$C37=""),"",$D37-$C37)</f>
        <v/>
      </c>
      <c r="F37" s="39">
        <f>IF(OR($A37="",$C37="",$C37=0),"",$D37/$C37)</f>
        <v/>
      </c>
      <c r="G37" s="20">
        <f>IF($A37="","",IF($B37="Entrada",IF($C37="","Sem previsão",IF($D37&gt;=$C37,"Entrou o previsto","Falta entrar")),IF(OR($C37="",$C37=0),"Sem orçamento",IF($D37&gt;$C37,"Passou do orçado",IF($D37&gt;=0.8*$C37,"Perto do limite (80%)","Dentro do orçado")))))</f>
        <v/>
      </c>
    </row>
    <row r="38">
      <c r="A38" s="20">
        <f>IF('Configuração'!$B$36="","",'Configuração'!$B$36)</f>
        <v/>
      </c>
      <c r="B38" s="37">
        <f>IF($A38="","",'Configuração'!$C$36)</f>
        <v/>
      </c>
      <c r="C38" s="38">
        <f>IF($A38="","",IF('Configuração'!$D$36="","",'Configuração'!$D$36))</f>
        <v/>
      </c>
      <c r="D38" s="38">
        <f>IF($A38="","",SUMIFS('Lançamentos'!$F$7:$F$1206,'Lançamentos'!$C$7:$C$1206,$A38,'Lançamentos'!$E$7:$E$1206,$B38,'Lançamentos'!$A$7:$A$1206,"&gt;="&amp;MesIni,'Lançamentos'!$A$7:$A$1206,"&lt;"&amp;MesFim))</f>
        <v/>
      </c>
      <c r="E38" s="38">
        <f>IF(OR($A38="",$C38=""),"",$D38-$C38)</f>
        <v/>
      </c>
      <c r="F38" s="39">
        <f>IF(OR($A38="",$C38="",$C38=0),"",$D38/$C38)</f>
        <v/>
      </c>
      <c r="G38" s="20">
        <f>IF($A38="","",IF($B38="Entrada",IF($C38="","Sem previsão",IF($D38&gt;=$C38,"Entrou o previsto","Falta entrar")),IF(OR($C38="",$C38=0),"Sem orçamento",IF($D38&gt;$C38,"Passou do orçado",IF($D38&gt;=0.8*$C38,"Perto do limite (80%)","Dentro do orçado")))))</f>
        <v/>
      </c>
    </row>
    <row r="39">
      <c r="A39" s="20">
        <f>IF('Configuração'!$B$37="","",'Configuração'!$B$37)</f>
        <v/>
      </c>
      <c r="B39" s="37">
        <f>IF($A39="","",'Configuração'!$C$37)</f>
        <v/>
      </c>
      <c r="C39" s="38">
        <f>IF($A39="","",IF('Configuração'!$D$37="","",'Configuração'!$D$37))</f>
        <v/>
      </c>
      <c r="D39" s="38">
        <f>IF($A39="","",SUMIFS('Lançamentos'!$F$7:$F$1206,'Lançamentos'!$C$7:$C$1206,$A39,'Lançamentos'!$E$7:$E$1206,$B39,'Lançamentos'!$A$7:$A$1206,"&gt;="&amp;MesIni,'Lançamentos'!$A$7:$A$1206,"&lt;"&amp;MesFim))</f>
        <v/>
      </c>
      <c r="E39" s="38">
        <f>IF(OR($A39="",$C39=""),"",$D39-$C39)</f>
        <v/>
      </c>
      <c r="F39" s="39">
        <f>IF(OR($A39="",$C39="",$C39=0),"",$D39/$C39)</f>
        <v/>
      </c>
      <c r="G39" s="20">
        <f>IF($A39="","",IF($B39="Entrada",IF($C39="","Sem previsão",IF($D39&gt;=$C39,"Entrou o previsto","Falta entrar")),IF(OR($C39="",$C39=0),"Sem orçamento",IF($D39&gt;$C39,"Passou do orçado",IF($D39&gt;=0.8*$C39,"Perto do limite (80%)","Dentro do orçado")))))</f>
        <v/>
      </c>
    </row>
    <row r="40">
      <c r="A40" s="20">
        <f>IF('Configuração'!$B$38="","",'Configuração'!$B$38)</f>
        <v/>
      </c>
      <c r="B40" s="37">
        <f>IF($A40="","",'Configuração'!$C$38)</f>
        <v/>
      </c>
      <c r="C40" s="38">
        <f>IF($A40="","",IF('Configuração'!$D$38="","",'Configuração'!$D$38))</f>
        <v/>
      </c>
      <c r="D40" s="38">
        <f>IF($A40="","",SUMIFS('Lançamentos'!$F$7:$F$1206,'Lançamentos'!$C$7:$C$1206,$A40,'Lançamentos'!$E$7:$E$1206,$B40,'Lançamentos'!$A$7:$A$1206,"&gt;="&amp;MesIni,'Lançamentos'!$A$7:$A$1206,"&lt;"&amp;MesFim))</f>
        <v/>
      </c>
      <c r="E40" s="38">
        <f>IF(OR($A40="",$C40=""),"",$D40-$C40)</f>
        <v/>
      </c>
      <c r="F40" s="39">
        <f>IF(OR($A40="",$C40="",$C40=0),"",$D40/$C40)</f>
        <v/>
      </c>
      <c r="G40" s="20">
        <f>IF($A40="","",IF($B40="Entrada",IF($C40="","Sem previsão",IF($D40&gt;=$C40,"Entrou o previsto","Falta entrar")),IF(OR($C40="",$C40=0),"Sem orçamento",IF($D40&gt;$C40,"Passou do orçado",IF($D40&gt;=0.8*$C40,"Perto do limite (80%)","Dentro do orçado")))))</f>
        <v/>
      </c>
    </row>
    <row r="41">
      <c r="A41" s="20">
        <f>IF('Configuração'!$B$39="","",'Configuração'!$B$39)</f>
        <v/>
      </c>
      <c r="B41" s="37">
        <f>IF($A41="","",'Configuração'!$C$39)</f>
        <v/>
      </c>
      <c r="C41" s="38">
        <f>IF($A41="","",IF('Configuração'!$D$39="","",'Configuração'!$D$39))</f>
        <v/>
      </c>
      <c r="D41" s="38">
        <f>IF($A41="","",SUMIFS('Lançamentos'!$F$7:$F$1206,'Lançamentos'!$C$7:$C$1206,$A41,'Lançamentos'!$E$7:$E$1206,$B41,'Lançamentos'!$A$7:$A$1206,"&gt;="&amp;MesIni,'Lançamentos'!$A$7:$A$1206,"&lt;"&amp;MesFim))</f>
        <v/>
      </c>
      <c r="E41" s="38">
        <f>IF(OR($A41="",$C41=""),"",$D41-$C41)</f>
        <v/>
      </c>
      <c r="F41" s="39">
        <f>IF(OR($A41="",$C41="",$C41=0),"",$D41/$C41)</f>
        <v/>
      </c>
      <c r="G41" s="20">
        <f>IF($A41="","",IF($B41="Entrada",IF($C41="","Sem previsão",IF($D41&gt;=$C41,"Entrou o previsto","Falta entrar")),IF(OR($C41="",$C41=0),"Sem orçamento",IF($D41&gt;$C41,"Passou do orçado",IF($D41&gt;=0.8*$C41,"Perto do limite (80%)","Dentro do orçado")))))</f>
        <v/>
      </c>
    </row>
    <row r="42">
      <c r="A42" s="20">
        <f>IF('Configuração'!$B$40="","",'Configuração'!$B$40)</f>
        <v/>
      </c>
      <c r="B42" s="37">
        <f>IF($A42="","",'Configuração'!$C$40)</f>
        <v/>
      </c>
      <c r="C42" s="38">
        <f>IF($A42="","",IF('Configuração'!$D$40="","",'Configuração'!$D$40))</f>
        <v/>
      </c>
      <c r="D42" s="38">
        <f>IF($A42="","",SUMIFS('Lançamentos'!$F$7:$F$1206,'Lançamentos'!$C$7:$C$1206,$A42,'Lançamentos'!$E$7:$E$1206,$B42,'Lançamentos'!$A$7:$A$1206,"&gt;="&amp;MesIni,'Lançamentos'!$A$7:$A$1206,"&lt;"&amp;MesFim))</f>
        <v/>
      </c>
      <c r="E42" s="38">
        <f>IF(OR($A42="",$C42=""),"",$D42-$C42)</f>
        <v/>
      </c>
      <c r="F42" s="39">
        <f>IF(OR($A42="",$C42="",$C42=0),"",$D42/$C42)</f>
        <v/>
      </c>
      <c r="G42" s="20">
        <f>IF($A42="","",IF($B42="Entrada",IF($C42="","Sem previsão",IF($D42&gt;=$C42,"Entrou o previsto","Falta entrar")),IF(OR($C42="",$C42=0),"Sem orçamento",IF($D42&gt;$C42,"Passou do orçado",IF($D42&gt;=0.8*$C42,"Perto do limite (80%)","Dentro do orçado")))))</f>
        <v/>
      </c>
    </row>
    <row r="43">
      <c r="A43" s="20">
        <f>IF('Configuração'!$B$41="","",'Configuração'!$B$41)</f>
        <v/>
      </c>
      <c r="B43" s="37">
        <f>IF($A43="","",'Configuração'!$C$41)</f>
        <v/>
      </c>
      <c r="C43" s="38">
        <f>IF($A43="","",IF('Configuração'!$D$41="","",'Configuração'!$D$41))</f>
        <v/>
      </c>
      <c r="D43" s="38">
        <f>IF($A43="","",SUMIFS('Lançamentos'!$F$7:$F$1206,'Lançamentos'!$C$7:$C$1206,$A43,'Lançamentos'!$E$7:$E$1206,$B43,'Lançamentos'!$A$7:$A$1206,"&gt;="&amp;MesIni,'Lançamentos'!$A$7:$A$1206,"&lt;"&amp;MesFim))</f>
        <v/>
      </c>
      <c r="E43" s="38">
        <f>IF(OR($A43="",$C43=""),"",$D43-$C43)</f>
        <v/>
      </c>
      <c r="F43" s="39">
        <f>IF(OR($A43="",$C43="",$C43=0),"",$D43/$C43)</f>
        <v/>
      </c>
      <c r="G43" s="20">
        <f>IF($A43="","",IF($B43="Entrada",IF($C43="","Sem previsão",IF($D43&gt;=$C43,"Entrou o previsto","Falta entrar")),IF(OR($C43="",$C43=0),"Sem orçamento",IF($D43&gt;$C43,"Passou do orçado",IF($D43&gt;=0.8*$C43,"Perto do limite (80%)","Dentro do orçado")))))</f>
        <v/>
      </c>
    </row>
    <row r="44">
      <c r="A44" s="40" t="inlineStr">
        <is>
          <t>Entradas sem categoria ou fora da lista</t>
        </is>
      </c>
      <c r="B44" s="41" t="n"/>
      <c r="C44" s="41" t="n"/>
      <c r="D44" s="42">
        <f>B6-SUMIFS($D$14:$D$43,$B$14:$B$43,"Entrada")</f>
        <v/>
      </c>
      <c r="E44" s="41" t="n"/>
      <c r="F44" s="41" t="n"/>
      <c r="G44" s="41" t="n"/>
    </row>
    <row r="45">
      <c r="A45" s="40" t="inlineStr">
        <is>
          <t>Saídas sem categoria ou fora da lista</t>
        </is>
      </c>
      <c r="B45" s="41" t="n"/>
      <c r="C45" s="41" t="n"/>
      <c r="D45" s="42">
        <f>B7-SUMIFS($D$14:$D$43,$B$14:$B$43,"Saída")</f>
        <v/>
      </c>
      <c r="E45" s="41" t="n"/>
      <c r="F45" s="41" t="n"/>
      <c r="G45" s="41" t="n"/>
    </row>
    <row r="46">
      <c r="A46" s="40" t="inlineStr">
        <is>
          <t>Orçado total de saídas</t>
        </is>
      </c>
      <c r="B46" s="41" t="n"/>
      <c r="C46" s="42">
        <f>SUMIFS($C$14:$C$43,$B$14:$B$43,"Saída")</f>
        <v/>
      </c>
      <c r="D46" s="41" t="n"/>
      <c r="E46" s="41" t="n"/>
      <c r="F46" s="41" t="n"/>
      <c r="G46" s="41" t="n"/>
    </row>
    <row r="48">
      <c r="A48" s="29" t="inlineStr">
        <is>
          <t>Realizado conta os lançamentos do mês com a categoria e o tipo da linha. Lançamento sem categoria, com categoria fora da lista ou com o tipo trocado entra só nas linhas «sem categoria ou fora da lista»: a coluna Conferir da aba Lançamentos mostra qual é.</t>
        </is>
      </c>
    </row>
    <row r="49"/>
  </sheetData>
  <mergeCells count="9">
    <mergeCell ref="B6:C6"/>
    <mergeCell ref="A48:G49"/>
    <mergeCell ref="A1:G1"/>
    <mergeCell ref="B7:C7"/>
    <mergeCell ref="B11:C11"/>
    <mergeCell ref="B10:C10"/>
    <mergeCell ref="A2:G2"/>
    <mergeCell ref="B9:C9"/>
    <mergeCell ref="B8:C8"/>
  </mergeCells>
  <conditionalFormatting sqref="G14:G43">
    <cfRule type="expression" priority="1" dxfId="2">
      <formula>$G14="Passou do orçado"</formula>
    </cfRule>
    <cfRule type="expression" priority="2" dxfId="0">
      <formula>OR(LEFT($G14,5)="Perto",$G14="Falta entrar")</formula>
    </cfRule>
    <cfRule type="expression" priority="3" dxfId="3">
      <formula>OR($G14="Dentro do orçado",$G14="Entrou o previsto")</formula>
    </cfRule>
  </conditionalFormatting>
  <dataValidations count="1">
    <dataValidation sqref="B4" showDropDown="0" showInputMessage="0" showErrorMessage="0" allowBlank="0" type="list">
      <formula1>'Configuração'!$H$12:$H$23</formula1>
    </dataValidation>
  </dataValidations>
  <pageMargins left="0.75" right="0.75" top="1" bottom="1" header="0.5" footer="0.5"/>
  <headerFooter>
    <oddHeader/>
    <oddFooter>&amp;L&amp;7 &amp;K6B7280Planilha gratuita de controle financeiro · Otimiza.pro&amp;R&amp;7 &amp;K6B7280Meu Agente Financeiro: otimizapro.com/meu-agente</oddFooter>
    <evenHeader/>
    <evenFooter/>
    <firstHeader/>
    <firstFooter/>
  </headerFooter>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O46"/>
  <sheetViews>
    <sheetView showGridLines="0" workbookViewId="0">
      <selection activeCell="A1" sqref="A1"/>
    </sheetView>
  </sheetViews>
  <sheetFormatPr baseColWidth="8" defaultRowHeight="15"/>
  <cols>
    <col width="30" customWidth="1" min="1" max="1"/>
    <col width="9"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3" customWidth="1" min="15" max="15"/>
  </cols>
  <sheetData>
    <row r="1" ht="26" customHeight="1">
      <c r="A1" s="1" t="inlineStr">
        <is>
          <t>Visão do ano</t>
        </is>
      </c>
      <c r="B1" s="2" t="n"/>
      <c r="C1" s="2" t="n"/>
      <c r="D1" s="2" t="n"/>
      <c r="E1" s="2" t="n"/>
      <c r="F1" s="2" t="n"/>
      <c r="G1" s="2" t="n"/>
      <c r="H1" s="2" t="n"/>
      <c r="I1" s="2" t="n"/>
      <c r="J1" s="2" t="n"/>
      <c r="K1" s="2" t="n"/>
      <c r="L1" s="2" t="n"/>
      <c r="M1" s="2" t="n"/>
      <c r="N1" s="2" t="n"/>
      <c r="O1" s="2" t="n"/>
    </row>
    <row r="2" ht="16" customHeight="1">
      <c r="A2" s="3" t="inlineStr">
        <is>
          <t>Os 12 meses lado a lado: por categoria, saldo do mês e saldo acumulado.</t>
        </is>
      </c>
      <c r="B2" s="2" t="n"/>
      <c r="C2" s="2" t="n"/>
      <c r="D2" s="2" t="n"/>
      <c r="E2" s="2" t="n"/>
      <c r="F2" s="2" t="n"/>
      <c r="G2" s="2" t="n"/>
      <c r="H2" s="2" t="n"/>
      <c r="I2" s="2" t="n"/>
      <c r="J2" s="2" t="n"/>
      <c r="K2" s="2" t="n"/>
      <c r="L2" s="2" t="n"/>
      <c r="M2" s="2" t="n"/>
      <c r="N2" s="2" t="n"/>
      <c r="O2" s="2" t="n"/>
    </row>
    <row r="4">
      <c r="A4" s="43">
        <f>"Ano "&amp;AnoPlanilha</f>
        <v/>
      </c>
    </row>
    <row r="6" ht="26" customHeight="1">
      <c r="A6" s="16" t="inlineStr">
        <is>
          <t>Categoria</t>
        </is>
      </c>
      <c r="B6" s="16" t="inlineStr">
        <is>
          <t>Tipo</t>
        </is>
      </c>
      <c r="C6" s="16" t="inlineStr">
        <is>
          <t>Jan</t>
        </is>
      </c>
      <c r="D6" s="16" t="inlineStr">
        <is>
          <t>Fev</t>
        </is>
      </c>
      <c r="E6" s="16" t="inlineStr">
        <is>
          <t>Mar</t>
        </is>
      </c>
      <c r="F6" s="16" t="inlineStr">
        <is>
          <t>Abr</t>
        </is>
      </c>
      <c r="G6" s="16" t="inlineStr">
        <is>
          <t>Mai</t>
        </is>
      </c>
      <c r="H6" s="16" t="inlineStr">
        <is>
          <t>Jun</t>
        </is>
      </c>
      <c r="I6" s="16" t="inlineStr">
        <is>
          <t>Jul</t>
        </is>
      </c>
      <c r="J6" s="16" t="inlineStr">
        <is>
          <t>Ago</t>
        </is>
      </c>
      <c r="K6" s="16" t="inlineStr">
        <is>
          <t>Set</t>
        </is>
      </c>
      <c r="L6" s="16" t="inlineStr">
        <is>
          <t>Out</t>
        </is>
      </c>
      <c r="M6" s="16" t="inlineStr">
        <is>
          <t>Nov</t>
        </is>
      </c>
      <c r="N6" s="16" t="inlineStr">
        <is>
          <t>Dez</t>
        </is>
      </c>
      <c r="O6" s="16" t="inlineStr">
        <is>
          <t>Total no ano</t>
        </is>
      </c>
    </row>
    <row r="7">
      <c r="A7" s="20">
        <f>IF('Configuração'!$B$12="","",'Configuração'!$B$12)</f>
        <v/>
      </c>
      <c r="B7" s="37">
        <f>IF($A7="","",'Configuração'!$C$12)</f>
        <v/>
      </c>
      <c r="C7" s="44">
        <f>IF($A7="","",SUMIFS('Lançamentos'!$F$7:$F$1206,'Lançamentos'!$C$7:$C$1206,$A7,'Lançamentos'!$E$7:$E$1206,$B7,'Lançamentos'!$A$7:$A$1206,"&gt;="&amp;DATE(AnoPlanilha,1,1),'Lançamentos'!$A$7:$A$1206,"&lt;"&amp;DATE(AnoPlanilha,2,1)))</f>
        <v/>
      </c>
      <c r="D7" s="44">
        <f>IF($A7="","",SUMIFS('Lançamentos'!$F$7:$F$1206,'Lançamentos'!$C$7:$C$1206,$A7,'Lançamentos'!$E$7:$E$1206,$B7,'Lançamentos'!$A$7:$A$1206,"&gt;="&amp;DATE(AnoPlanilha,2,1),'Lançamentos'!$A$7:$A$1206,"&lt;"&amp;DATE(AnoPlanilha,3,1)))</f>
        <v/>
      </c>
      <c r="E7" s="44">
        <f>IF($A7="","",SUMIFS('Lançamentos'!$F$7:$F$1206,'Lançamentos'!$C$7:$C$1206,$A7,'Lançamentos'!$E$7:$E$1206,$B7,'Lançamentos'!$A$7:$A$1206,"&gt;="&amp;DATE(AnoPlanilha,3,1),'Lançamentos'!$A$7:$A$1206,"&lt;"&amp;DATE(AnoPlanilha,4,1)))</f>
        <v/>
      </c>
      <c r="F7" s="44">
        <f>IF($A7="","",SUMIFS('Lançamentos'!$F$7:$F$1206,'Lançamentos'!$C$7:$C$1206,$A7,'Lançamentos'!$E$7:$E$1206,$B7,'Lançamentos'!$A$7:$A$1206,"&gt;="&amp;DATE(AnoPlanilha,4,1),'Lançamentos'!$A$7:$A$1206,"&lt;"&amp;DATE(AnoPlanilha,5,1)))</f>
        <v/>
      </c>
      <c r="G7" s="44">
        <f>IF($A7="","",SUMIFS('Lançamentos'!$F$7:$F$1206,'Lançamentos'!$C$7:$C$1206,$A7,'Lançamentos'!$E$7:$E$1206,$B7,'Lançamentos'!$A$7:$A$1206,"&gt;="&amp;DATE(AnoPlanilha,5,1),'Lançamentos'!$A$7:$A$1206,"&lt;"&amp;DATE(AnoPlanilha,6,1)))</f>
        <v/>
      </c>
      <c r="H7" s="44">
        <f>IF($A7="","",SUMIFS('Lançamentos'!$F$7:$F$1206,'Lançamentos'!$C$7:$C$1206,$A7,'Lançamentos'!$E$7:$E$1206,$B7,'Lançamentos'!$A$7:$A$1206,"&gt;="&amp;DATE(AnoPlanilha,6,1),'Lançamentos'!$A$7:$A$1206,"&lt;"&amp;DATE(AnoPlanilha,7,1)))</f>
        <v/>
      </c>
      <c r="I7" s="44">
        <f>IF($A7="","",SUMIFS('Lançamentos'!$F$7:$F$1206,'Lançamentos'!$C$7:$C$1206,$A7,'Lançamentos'!$E$7:$E$1206,$B7,'Lançamentos'!$A$7:$A$1206,"&gt;="&amp;DATE(AnoPlanilha,7,1),'Lançamentos'!$A$7:$A$1206,"&lt;"&amp;DATE(AnoPlanilha,8,1)))</f>
        <v/>
      </c>
      <c r="J7" s="44">
        <f>IF($A7="","",SUMIFS('Lançamentos'!$F$7:$F$1206,'Lançamentos'!$C$7:$C$1206,$A7,'Lançamentos'!$E$7:$E$1206,$B7,'Lançamentos'!$A$7:$A$1206,"&gt;="&amp;DATE(AnoPlanilha,8,1),'Lançamentos'!$A$7:$A$1206,"&lt;"&amp;DATE(AnoPlanilha,9,1)))</f>
        <v/>
      </c>
      <c r="K7" s="44">
        <f>IF($A7="","",SUMIFS('Lançamentos'!$F$7:$F$1206,'Lançamentos'!$C$7:$C$1206,$A7,'Lançamentos'!$E$7:$E$1206,$B7,'Lançamentos'!$A$7:$A$1206,"&gt;="&amp;DATE(AnoPlanilha,9,1),'Lançamentos'!$A$7:$A$1206,"&lt;"&amp;DATE(AnoPlanilha,10,1)))</f>
        <v/>
      </c>
      <c r="L7" s="44">
        <f>IF($A7="","",SUMIFS('Lançamentos'!$F$7:$F$1206,'Lançamentos'!$C$7:$C$1206,$A7,'Lançamentos'!$E$7:$E$1206,$B7,'Lançamentos'!$A$7:$A$1206,"&gt;="&amp;DATE(AnoPlanilha,10,1),'Lançamentos'!$A$7:$A$1206,"&lt;"&amp;DATE(AnoPlanilha,11,1)))</f>
        <v/>
      </c>
      <c r="M7" s="44">
        <f>IF($A7="","",SUMIFS('Lançamentos'!$F$7:$F$1206,'Lançamentos'!$C$7:$C$1206,$A7,'Lançamentos'!$E$7:$E$1206,$B7,'Lançamentos'!$A$7:$A$1206,"&gt;="&amp;DATE(AnoPlanilha,11,1),'Lançamentos'!$A$7:$A$1206,"&lt;"&amp;DATE(AnoPlanilha,12,1)))</f>
        <v/>
      </c>
      <c r="N7" s="44">
        <f>IF($A7="","",SUMIFS('Lançamentos'!$F$7:$F$1206,'Lançamentos'!$C$7:$C$1206,$A7,'Lançamentos'!$E$7:$E$1206,$B7,'Lançamentos'!$A$7:$A$1206,"&gt;="&amp;DATE(AnoPlanilha,12,1),'Lançamentos'!$A$7:$A$1206,"&lt;"&amp;DATE(AnoPlanilha,13,1)))</f>
        <v/>
      </c>
      <c r="O7" s="45">
        <f>IF($A7="","",SUM(C7:N7))</f>
        <v/>
      </c>
    </row>
    <row r="8">
      <c r="A8" s="20">
        <f>IF('Configuração'!$B$13="","",'Configuração'!$B$13)</f>
        <v/>
      </c>
      <c r="B8" s="37">
        <f>IF($A8="","",'Configuração'!$C$13)</f>
        <v/>
      </c>
      <c r="C8" s="44">
        <f>IF($A8="","",SUMIFS('Lançamentos'!$F$7:$F$1206,'Lançamentos'!$C$7:$C$1206,$A8,'Lançamentos'!$E$7:$E$1206,$B8,'Lançamentos'!$A$7:$A$1206,"&gt;="&amp;DATE(AnoPlanilha,1,1),'Lançamentos'!$A$7:$A$1206,"&lt;"&amp;DATE(AnoPlanilha,2,1)))</f>
        <v/>
      </c>
      <c r="D8" s="44">
        <f>IF($A8="","",SUMIFS('Lançamentos'!$F$7:$F$1206,'Lançamentos'!$C$7:$C$1206,$A8,'Lançamentos'!$E$7:$E$1206,$B8,'Lançamentos'!$A$7:$A$1206,"&gt;="&amp;DATE(AnoPlanilha,2,1),'Lançamentos'!$A$7:$A$1206,"&lt;"&amp;DATE(AnoPlanilha,3,1)))</f>
        <v/>
      </c>
      <c r="E8" s="44">
        <f>IF($A8="","",SUMIFS('Lançamentos'!$F$7:$F$1206,'Lançamentos'!$C$7:$C$1206,$A8,'Lançamentos'!$E$7:$E$1206,$B8,'Lançamentos'!$A$7:$A$1206,"&gt;="&amp;DATE(AnoPlanilha,3,1),'Lançamentos'!$A$7:$A$1206,"&lt;"&amp;DATE(AnoPlanilha,4,1)))</f>
        <v/>
      </c>
      <c r="F8" s="44">
        <f>IF($A8="","",SUMIFS('Lançamentos'!$F$7:$F$1206,'Lançamentos'!$C$7:$C$1206,$A8,'Lançamentos'!$E$7:$E$1206,$B8,'Lançamentos'!$A$7:$A$1206,"&gt;="&amp;DATE(AnoPlanilha,4,1),'Lançamentos'!$A$7:$A$1206,"&lt;"&amp;DATE(AnoPlanilha,5,1)))</f>
        <v/>
      </c>
      <c r="G8" s="44">
        <f>IF($A8="","",SUMIFS('Lançamentos'!$F$7:$F$1206,'Lançamentos'!$C$7:$C$1206,$A8,'Lançamentos'!$E$7:$E$1206,$B8,'Lançamentos'!$A$7:$A$1206,"&gt;="&amp;DATE(AnoPlanilha,5,1),'Lançamentos'!$A$7:$A$1206,"&lt;"&amp;DATE(AnoPlanilha,6,1)))</f>
        <v/>
      </c>
      <c r="H8" s="44">
        <f>IF($A8="","",SUMIFS('Lançamentos'!$F$7:$F$1206,'Lançamentos'!$C$7:$C$1206,$A8,'Lançamentos'!$E$7:$E$1206,$B8,'Lançamentos'!$A$7:$A$1206,"&gt;="&amp;DATE(AnoPlanilha,6,1),'Lançamentos'!$A$7:$A$1206,"&lt;"&amp;DATE(AnoPlanilha,7,1)))</f>
        <v/>
      </c>
      <c r="I8" s="44">
        <f>IF($A8="","",SUMIFS('Lançamentos'!$F$7:$F$1206,'Lançamentos'!$C$7:$C$1206,$A8,'Lançamentos'!$E$7:$E$1206,$B8,'Lançamentos'!$A$7:$A$1206,"&gt;="&amp;DATE(AnoPlanilha,7,1),'Lançamentos'!$A$7:$A$1206,"&lt;"&amp;DATE(AnoPlanilha,8,1)))</f>
        <v/>
      </c>
      <c r="J8" s="44">
        <f>IF($A8="","",SUMIFS('Lançamentos'!$F$7:$F$1206,'Lançamentos'!$C$7:$C$1206,$A8,'Lançamentos'!$E$7:$E$1206,$B8,'Lançamentos'!$A$7:$A$1206,"&gt;="&amp;DATE(AnoPlanilha,8,1),'Lançamentos'!$A$7:$A$1206,"&lt;"&amp;DATE(AnoPlanilha,9,1)))</f>
        <v/>
      </c>
      <c r="K8" s="44">
        <f>IF($A8="","",SUMIFS('Lançamentos'!$F$7:$F$1206,'Lançamentos'!$C$7:$C$1206,$A8,'Lançamentos'!$E$7:$E$1206,$B8,'Lançamentos'!$A$7:$A$1206,"&gt;="&amp;DATE(AnoPlanilha,9,1),'Lançamentos'!$A$7:$A$1206,"&lt;"&amp;DATE(AnoPlanilha,10,1)))</f>
        <v/>
      </c>
      <c r="L8" s="44">
        <f>IF($A8="","",SUMIFS('Lançamentos'!$F$7:$F$1206,'Lançamentos'!$C$7:$C$1206,$A8,'Lançamentos'!$E$7:$E$1206,$B8,'Lançamentos'!$A$7:$A$1206,"&gt;="&amp;DATE(AnoPlanilha,10,1),'Lançamentos'!$A$7:$A$1206,"&lt;"&amp;DATE(AnoPlanilha,11,1)))</f>
        <v/>
      </c>
      <c r="M8" s="44">
        <f>IF($A8="","",SUMIFS('Lançamentos'!$F$7:$F$1206,'Lançamentos'!$C$7:$C$1206,$A8,'Lançamentos'!$E$7:$E$1206,$B8,'Lançamentos'!$A$7:$A$1206,"&gt;="&amp;DATE(AnoPlanilha,11,1),'Lançamentos'!$A$7:$A$1206,"&lt;"&amp;DATE(AnoPlanilha,12,1)))</f>
        <v/>
      </c>
      <c r="N8" s="44">
        <f>IF($A8="","",SUMIFS('Lançamentos'!$F$7:$F$1206,'Lançamentos'!$C$7:$C$1206,$A8,'Lançamentos'!$E$7:$E$1206,$B8,'Lançamentos'!$A$7:$A$1206,"&gt;="&amp;DATE(AnoPlanilha,12,1),'Lançamentos'!$A$7:$A$1206,"&lt;"&amp;DATE(AnoPlanilha,13,1)))</f>
        <v/>
      </c>
      <c r="O8" s="45">
        <f>IF($A8="","",SUM(C8:N8))</f>
        <v/>
      </c>
    </row>
    <row r="9">
      <c r="A9" s="20">
        <f>IF('Configuração'!$B$14="","",'Configuração'!$B$14)</f>
        <v/>
      </c>
      <c r="B9" s="37">
        <f>IF($A9="","",'Configuração'!$C$14)</f>
        <v/>
      </c>
      <c r="C9" s="44">
        <f>IF($A9="","",SUMIFS('Lançamentos'!$F$7:$F$1206,'Lançamentos'!$C$7:$C$1206,$A9,'Lançamentos'!$E$7:$E$1206,$B9,'Lançamentos'!$A$7:$A$1206,"&gt;="&amp;DATE(AnoPlanilha,1,1),'Lançamentos'!$A$7:$A$1206,"&lt;"&amp;DATE(AnoPlanilha,2,1)))</f>
        <v/>
      </c>
      <c r="D9" s="44">
        <f>IF($A9="","",SUMIFS('Lançamentos'!$F$7:$F$1206,'Lançamentos'!$C$7:$C$1206,$A9,'Lançamentos'!$E$7:$E$1206,$B9,'Lançamentos'!$A$7:$A$1206,"&gt;="&amp;DATE(AnoPlanilha,2,1),'Lançamentos'!$A$7:$A$1206,"&lt;"&amp;DATE(AnoPlanilha,3,1)))</f>
        <v/>
      </c>
      <c r="E9" s="44">
        <f>IF($A9="","",SUMIFS('Lançamentos'!$F$7:$F$1206,'Lançamentos'!$C$7:$C$1206,$A9,'Lançamentos'!$E$7:$E$1206,$B9,'Lançamentos'!$A$7:$A$1206,"&gt;="&amp;DATE(AnoPlanilha,3,1),'Lançamentos'!$A$7:$A$1206,"&lt;"&amp;DATE(AnoPlanilha,4,1)))</f>
        <v/>
      </c>
      <c r="F9" s="44">
        <f>IF($A9="","",SUMIFS('Lançamentos'!$F$7:$F$1206,'Lançamentos'!$C$7:$C$1206,$A9,'Lançamentos'!$E$7:$E$1206,$B9,'Lançamentos'!$A$7:$A$1206,"&gt;="&amp;DATE(AnoPlanilha,4,1),'Lançamentos'!$A$7:$A$1206,"&lt;"&amp;DATE(AnoPlanilha,5,1)))</f>
        <v/>
      </c>
      <c r="G9" s="44">
        <f>IF($A9="","",SUMIFS('Lançamentos'!$F$7:$F$1206,'Lançamentos'!$C$7:$C$1206,$A9,'Lançamentos'!$E$7:$E$1206,$B9,'Lançamentos'!$A$7:$A$1206,"&gt;="&amp;DATE(AnoPlanilha,5,1),'Lançamentos'!$A$7:$A$1206,"&lt;"&amp;DATE(AnoPlanilha,6,1)))</f>
        <v/>
      </c>
      <c r="H9" s="44">
        <f>IF($A9="","",SUMIFS('Lançamentos'!$F$7:$F$1206,'Lançamentos'!$C$7:$C$1206,$A9,'Lançamentos'!$E$7:$E$1206,$B9,'Lançamentos'!$A$7:$A$1206,"&gt;="&amp;DATE(AnoPlanilha,6,1),'Lançamentos'!$A$7:$A$1206,"&lt;"&amp;DATE(AnoPlanilha,7,1)))</f>
        <v/>
      </c>
      <c r="I9" s="44">
        <f>IF($A9="","",SUMIFS('Lançamentos'!$F$7:$F$1206,'Lançamentos'!$C$7:$C$1206,$A9,'Lançamentos'!$E$7:$E$1206,$B9,'Lançamentos'!$A$7:$A$1206,"&gt;="&amp;DATE(AnoPlanilha,7,1),'Lançamentos'!$A$7:$A$1206,"&lt;"&amp;DATE(AnoPlanilha,8,1)))</f>
        <v/>
      </c>
      <c r="J9" s="44">
        <f>IF($A9="","",SUMIFS('Lançamentos'!$F$7:$F$1206,'Lançamentos'!$C$7:$C$1206,$A9,'Lançamentos'!$E$7:$E$1206,$B9,'Lançamentos'!$A$7:$A$1206,"&gt;="&amp;DATE(AnoPlanilha,8,1),'Lançamentos'!$A$7:$A$1206,"&lt;"&amp;DATE(AnoPlanilha,9,1)))</f>
        <v/>
      </c>
      <c r="K9" s="44">
        <f>IF($A9="","",SUMIFS('Lançamentos'!$F$7:$F$1206,'Lançamentos'!$C$7:$C$1206,$A9,'Lançamentos'!$E$7:$E$1206,$B9,'Lançamentos'!$A$7:$A$1206,"&gt;="&amp;DATE(AnoPlanilha,9,1),'Lançamentos'!$A$7:$A$1206,"&lt;"&amp;DATE(AnoPlanilha,10,1)))</f>
        <v/>
      </c>
      <c r="L9" s="44">
        <f>IF($A9="","",SUMIFS('Lançamentos'!$F$7:$F$1206,'Lançamentos'!$C$7:$C$1206,$A9,'Lançamentos'!$E$7:$E$1206,$B9,'Lançamentos'!$A$7:$A$1206,"&gt;="&amp;DATE(AnoPlanilha,10,1),'Lançamentos'!$A$7:$A$1206,"&lt;"&amp;DATE(AnoPlanilha,11,1)))</f>
        <v/>
      </c>
      <c r="M9" s="44">
        <f>IF($A9="","",SUMIFS('Lançamentos'!$F$7:$F$1206,'Lançamentos'!$C$7:$C$1206,$A9,'Lançamentos'!$E$7:$E$1206,$B9,'Lançamentos'!$A$7:$A$1206,"&gt;="&amp;DATE(AnoPlanilha,11,1),'Lançamentos'!$A$7:$A$1206,"&lt;"&amp;DATE(AnoPlanilha,12,1)))</f>
        <v/>
      </c>
      <c r="N9" s="44">
        <f>IF($A9="","",SUMIFS('Lançamentos'!$F$7:$F$1206,'Lançamentos'!$C$7:$C$1206,$A9,'Lançamentos'!$E$7:$E$1206,$B9,'Lançamentos'!$A$7:$A$1206,"&gt;="&amp;DATE(AnoPlanilha,12,1),'Lançamentos'!$A$7:$A$1206,"&lt;"&amp;DATE(AnoPlanilha,13,1)))</f>
        <v/>
      </c>
      <c r="O9" s="45">
        <f>IF($A9="","",SUM(C9:N9))</f>
        <v/>
      </c>
    </row>
    <row r="10">
      <c r="A10" s="20">
        <f>IF('Configuração'!$B$15="","",'Configuração'!$B$15)</f>
        <v/>
      </c>
      <c r="B10" s="37">
        <f>IF($A10="","",'Configuração'!$C$15)</f>
        <v/>
      </c>
      <c r="C10" s="44">
        <f>IF($A10="","",SUMIFS('Lançamentos'!$F$7:$F$1206,'Lançamentos'!$C$7:$C$1206,$A10,'Lançamentos'!$E$7:$E$1206,$B10,'Lançamentos'!$A$7:$A$1206,"&gt;="&amp;DATE(AnoPlanilha,1,1),'Lançamentos'!$A$7:$A$1206,"&lt;"&amp;DATE(AnoPlanilha,2,1)))</f>
        <v/>
      </c>
      <c r="D10" s="44">
        <f>IF($A10="","",SUMIFS('Lançamentos'!$F$7:$F$1206,'Lançamentos'!$C$7:$C$1206,$A10,'Lançamentos'!$E$7:$E$1206,$B10,'Lançamentos'!$A$7:$A$1206,"&gt;="&amp;DATE(AnoPlanilha,2,1),'Lançamentos'!$A$7:$A$1206,"&lt;"&amp;DATE(AnoPlanilha,3,1)))</f>
        <v/>
      </c>
      <c r="E10" s="44">
        <f>IF($A10="","",SUMIFS('Lançamentos'!$F$7:$F$1206,'Lançamentos'!$C$7:$C$1206,$A10,'Lançamentos'!$E$7:$E$1206,$B10,'Lançamentos'!$A$7:$A$1206,"&gt;="&amp;DATE(AnoPlanilha,3,1),'Lançamentos'!$A$7:$A$1206,"&lt;"&amp;DATE(AnoPlanilha,4,1)))</f>
        <v/>
      </c>
      <c r="F10" s="44">
        <f>IF($A10="","",SUMIFS('Lançamentos'!$F$7:$F$1206,'Lançamentos'!$C$7:$C$1206,$A10,'Lançamentos'!$E$7:$E$1206,$B10,'Lançamentos'!$A$7:$A$1206,"&gt;="&amp;DATE(AnoPlanilha,4,1),'Lançamentos'!$A$7:$A$1206,"&lt;"&amp;DATE(AnoPlanilha,5,1)))</f>
        <v/>
      </c>
      <c r="G10" s="44">
        <f>IF($A10="","",SUMIFS('Lançamentos'!$F$7:$F$1206,'Lançamentos'!$C$7:$C$1206,$A10,'Lançamentos'!$E$7:$E$1206,$B10,'Lançamentos'!$A$7:$A$1206,"&gt;="&amp;DATE(AnoPlanilha,5,1),'Lançamentos'!$A$7:$A$1206,"&lt;"&amp;DATE(AnoPlanilha,6,1)))</f>
        <v/>
      </c>
      <c r="H10" s="44">
        <f>IF($A10="","",SUMIFS('Lançamentos'!$F$7:$F$1206,'Lançamentos'!$C$7:$C$1206,$A10,'Lançamentos'!$E$7:$E$1206,$B10,'Lançamentos'!$A$7:$A$1206,"&gt;="&amp;DATE(AnoPlanilha,6,1),'Lançamentos'!$A$7:$A$1206,"&lt;"&amp;DATE(AnoPlanilha,7,1)))</f>
        <v/>
      </c>
      <c r="I10" s="44">
        <f>IF($A10="","",SUMIFS('Lançamentos'!$F$7:$F$1206,'Lançamentos'!$C$7:$C$1206,$A10,'Lançamentos'!$E$7:$E$1206,$B10,'Lançamentos'!$A$7:$A$1206,"&gt;="&amp;DATE(AnoPlanilha,7,1),'Lançamentos'!$A$7:$A$1206,"&lt;"&amp;DATE(AnoPlanilha,8,1)))</f>
        <v/>
      </c>
      <c r="J10" s="44">
        <f>IF($A10="","",SUMIFS('Lançamentos'!$F$7:$F$1206,'Lançamentos'!$C$7:$C$1206,$A10,'Lançamentos'!$E$7:$E$1206,$B10,'Lançamentos'!$A$7:$A$1206,"&gt;="&amp;DATE(AnoPlanilha,8,1),'Lançamentos'!$A$7:$A$1206,"&lt;"&amp;DATE(AnoPlanilha,9,1)))</f>
        <v/>
      </c>
      <c r="K10" s="44">
        <f>IF($A10="","",SUMIFS('Lançamentos'!$F$7:$F$1206,'Lançamentos'!$C$7:$C$1206,$A10,'Lançamentos'!$E$7:$E$1206,$B10,'Lançamentos'!$A$7:$A$1206,"&gt;="&amp;DATE(AnoPlanilha,9,1),'Lançamentos'!$A$7:$A$1206,"&lt;"&amp;DATE(AnoPlanilha,10,1)))</f>
        <v/>
      </c>
      <c r="L10" s="44">
        <f>IF($A10="","",SUMIFS('Lançamentos'!$F$7:$F$1206,'Lançamentos'!$C$7:$C$1206,$A10,'Lançamentos'!$E$7:$E$1206,$B10,'Lançamentos'!$A$7:$A$1206,"&gt;="&amp;DATE(AnoPlanilha,10,1),'Lançamentos'!$A$7:$A$1206,"&lt;"&amp;DATE(AnoPlanilha,11,1)))</f>
        <v/>
      </c>
      <c r="M10" s="44">
        <f>IF($A10="","",SUMIFS('Lançamentos'!$F$7:$F$1206,'Lançamentos'!$C$7:$C$1206,$A10,'Lançamentos'!$E$7:$E$1206,$B10,'Lançamentos'!$A$7:$A$1206,"&gt;="&amp;DATE(AnoPlanilha,11,1),'Lançamentos'!$A$7:$A$1206,"&lt;"&amp;DATE(AnoPlanilha,12,1)))</f>
        <v/>
      </c>
      <c r="N10" s="44">
        <f>IF($A10="","",SUMIFS('Lançamentos'!$F$7:$F$1206,'Lançamentos'!$C$7:$C$1206,$A10,'Lançamentos'!$E$7:$E$1206,$B10,'Lançamentos'!$A$7:$A$1206,"&gt;="&amp;DATE(AnoPlanilha,12,1),'Lançamentos'!$A$7:$A$1206,"&lt;"&amp;DATE(AnoPlanilha,13,1)))</f>
        <v/>
      </c>
      <c r="O10" s="45">
        <f>IF($A10="","",SUM(C10:N10))</f>
        <v/>
      </c>
    </row>
    <row r="11">
      <c r="A11" s="20">
        <f>IF('Configuração'!$B$16="","",'Configuração'!$B$16)</f>
        <v/>
      </c>
      <c r="B11" s="37">
        <f>IF($A11="","",'Configuração'!$C$16)</f>
        <v/>
      </c>
      <c r="C11" s="44">
        <f>IF($A11="","",SUMIFS('Lançamentos'!$F$7:$F$1206,'Lançamentos'!$C$7:$C$1206,$A11,'Lançamentos'!$E$7:$E$1206,$B11,'Lançamentos'!$A$7:$A$1206,"&gt;="&amp;DATE(AnoPlanilha,1,1),'Lançamentos'!$A$7:$A$1206,"&lt;"&amp;DATE(AnoPlanilha,2,1)))</f>
        <v/>
      </c>
      <c r="D11" s="44">
        <f>IF($A11="","",SUMIFS('Lançamentos'!$F$7:$F$1206,'Lançamentos'!$C$7:$C$1206,$A11,'Lançamentos'!$E$7:$E$1206,$B11,'Lançamentos'!$A$7:$A$1206,"&gt;="&amp;DATE(AnoPlanilha,2,1),'Lançamentos'!$A$7:$A$1206,"&lt;"&amp;DATE(AnoPlanilha,3,1)))</f>
        <v/>
      </c>
      <c r="E11" s="44">
        <f>IF($A11="","",SUMIFS('Lançamentos'!$F$7:$F$1206,'Lançamentos'!$C$7:$C$1206,$A11,'Lançamentos'!$E$7:$E$1206,$B11,'Lançamentos'!$A$7:$A$1206,"&gt;="&amp;DATE(AnoPlanilha,3,1),'Lançamentos'!$A$7:$A$1206,"&lt;"&amp;DATE(AnoPlanilha,4,1)))</f>
        <v/>
      </c>
      <c r="F11" s="44">
        <f>IF($A11="","",SUMIFS('Lançamentos'!$F$7:$F$1206,'Lançamentos'!$C$7:$C$1206,$A11,'Lançamentos'!$E$7:$E$1206,$B11,'Lançamentos'!$A$7:$A$1206,"&gt;="&amp;DATE(AnoPlanilha,4,1),'Lançamentos'!$A$7:$A$1206,"&lt;"&amp;DATE(AnoPlanilha,5,1)))</f>
        <v/>
      </c>
      <c r="G11" s="44">
        <f>IF($A11="","",SUMIFS('Lançamentos'!$F$7:$F$1206,'Lançamentos'!$C$7:$C$1206,$A11,'Lançamentos'!$E$7:$E$1206,$B11,'Lançamentos'!$A$7:$A$1206,"&gt;="&amp;DATE(AnoPlanilha,5,1),'Lançamentos'!$A$7:$A$1206,"&lt;"&amp;DATE(AnoPlanilha,6,1)))</f>
        <v/>
      </c>
      <c r="H11" s="44">
        <f>IF($A11="","",SUMIFS('Lançamentos'!$F$7:$F$1206,'Lançamentos'!$C$7:$C$1206,$A11,'Lançamentos'!$E$7:$E$1206,$B11,'Lançamentos'!$A$7:$A$1206,"&gt;="&amp;DATE(AnoPlanilha,6,1),'Lançamentos'!$A$7:$A$1206,"&lt;"&amp;DATE(AnoPlanilha,7,1)))</f>
        <v/>
      </c>
      <c r="I11" s="44">
        <f>IF($A11="","",SUMIFS('Lançamentos'!$F$7:$F$1206,'Lançamentos'!$C$7:$C$1206,$A11,'Lançamentos'!$E$7:$E$1206,$B11,'Lançamentos'!$A$7:$A$1206,"&gt;="&amp;DATE(AnoPlanilha,7,1),'Lançamentos'!$A$7:$A$1206,"&lt;"&amp;DATE(AnoPlanilha,8,1)))</f>
        <v/>
      </c>
      <c r="J11" s="44">
        <f>IF($A11="","",SUMIFS('Lançamentos'!$F$7:$F$1206,'Lançamentos'!$C$7:$C$1206,$A11,'Lançamentos'!$E$7:$E$1206,$B11,'Lançamentos'!$A$7:$A$1206,"&gt;="&amp;DATE(AnoPlanilha,8,1),'Lançamentos'!$A$7:$A$1206,"&lt;"&amp;DATE(AnoPlanilha,9,1)))</f>
        <v/>
      </c>
      <c r="K11" s="44">
        <f>IF($A11="","",SUMIFS('Lançamentos'!$F$7:$F$1206,'Lançamentos'!$C$7:$C$1206,$A11,'Lançamentos'!$E$7:$E$1206,$B11,'Lançamentos'!$A$7:$A$1206,"&gt;="&amp;DATE(AnoPlanilha,9,1),'Lançamentos'!$A$7:$A$1206,"&lt;"&amp;DATE(AnoPlanilha,10,1)))</f>
        <v/>
      </c>
      <c r="L11" s="44">
        <f>IF($A11="","",SUMIFS('Lançamentos'!$F$7:$F$1206,'Lançamentos'!$C$7:$C$1206,$A11,'Lançamentos'!$E$7:$E$1206,$B11,'Lançamentos'!$A$7:$A$1206,"&gt;="&amp;DATE(AnoPlanilha,10,1),'Lançamentos'!$A$7:$A$1206,"&lt;"&amp;DATE(AnoPlanilha,11,1)))</f>
        <v/>
      </c>
      <c r="M11" s="44">
        <f>IF($A11="","",SUMIFS('Lançamentos'!$F$7:$F$1206,'Lançamentos'!$C$7:$C$1206,$A11,'Lançamentos'!$E$7:$E$1206,$B11,'Lançamentos'!$A$7:$A$1206,"&gt;="&amp;DATE(AnoPlanilha,11,1),'Lançamentos'!$A$7:$A$1206,"&lt;"&amp;DATE(AnoPlanilha,12,1)))</f>
        <v/>
      </c>
      <c r="N11" s="44">
        <f>IF($A11="","",SUMIFS('Lançamentos'!$F$7:$F$1206,'Lançamentos'!$C$7:$C$1206,$A11,'Lançamentos'!$E$7:$E$1206,$B11,'Lançamentos'!$A$7:$A$1206,"&gt;="&amp;DATE(AnoPlanilha,12,1),'Lançamentos'!$A$7:$A$1206,"&lt;"&amp;DATE(AnoPlanilha,13,1)))</f>
        <v/>
      </c>
      <c r="O11" s="45">
        <f>IF($A11="","",SUM(C11:N11))</f>
        <v/>
      </c>
    </row>
    <row r="12">
      <c r="A12" s="20">
        <f>IF('Configuração'!$B$17="","",'Configuração'!$B$17)</f>
        <v/>
      </c>
      <c r="B12" s="37">
        <f>IF($A12="","",'Configuração'!$C$17)</f>
        <v/>
      </c>
      <c r="C12" s="44">
        <f>IF($A12="","",SUMIFS('Lançamentos'!$F$7:$F$1206,'Lançamentos'!$C$7:$C$1206,$A12,'Lançamentos'!$E$7:$E$1206,$B12,'Lançamentos'!$A$7:$A$1206,"&gt;="&amp;DATE(AnoPlanilha,1,1),'Lançamentos'!$A$7:$A$1206,"&lt;"&amp;DATE(AnoPlanilha,2,1)))</f>
        <v/>
      </c>
      <c r="D12" s="44">
        <f>IF($A12="","",SUMIFS('Lançamentos'!$F$7:$F$1206,'Lançamentos'!$C$7:$C$1206,$A12,'Lançamentos'!$E$7:$E$1206,$B12,'Lançamentos'!$A$7:$A$1206,"&gt;="&amp;DATE(AnoPlanilha,2,1),'Lançamentos'!$A$7:$A$1206,"&lt;"&amp;DATE(AnoPlanilha,3,1)))</f>
        <v/>
      </c>
      <c r="E12" s="44">
        <f>IF($A12="","",SUMIFS('Lançamentos'!$F$7:$F$1206,'Lançamentos'!$C$7:$C$1206,$A12,'Lançamentos'!$E$7:$E$1206,$B12,'Lançamentos'!$A$7:$A$1206,"&gt;="&amp;DATE(AnoPlanilha,3,1),'Lançamentos'!$A$7:$A$1206,"&lt;"&amp;DATE(AnoPlanilha,4,1)))</f>
        <v/>
      </c>
      <c r="F12" s="44">
        <f>IF($A12="","",SUMIFS('Lançamentos'!$F$7:$F$1206,'Lançamentos'!$C$7:$C$1206,$A12,'Lançamentos'!$E$7:$E$1206,$B12,'Lançamentos'!$A$7:$A$1206,"&gt;="&amp;DATE(AnoPlanilha,4,1),'Lançamentos'!$A$7:$A$1206,"&lt;"&amp;DATE(AnoPlanilha,5,1)))</f>
        <v/>
      </c>
      <c r="G12" s="44">
        <f>IF($A12="","",SUMIFS('Lançamentos'!$F$7:$F$1206,'Lançamentos'!$C$7:$C$1206,$A12,'Lançamentos'!$E$7:$E$1206,$B12,'Lançamentos'!$A$7:$A$1206,"&gt;="&amp;DATE(AnoPlanilha,5,1),'Lançamentos'!$A$7:$A$1206,"&lt;"&amp;DATE(AnoPlanilha,6,1)))</f>
        <v/>
      </c>
      <c r="H12" s="44">
        <f>IF($A12="","",SUMIFS('Lançamentos'!$F$7:$F$1206,'Lançamentos'!$C$7:$C$1206,$A12,'Lançamentos'!$E$7:$E$1206,$B12,'Lançamentos'!$A$7:$A$1206,"&gt;="&amp;DATE(AnoPlanilha,6,1),'Lançamentos'!$A$7:$A$1206,"&lt;"&amp;DATE(AnoPlanilha,7,1)))</f>
        <v/>
      </c>
      <c r="I12" s="44">
        <f>IF($A12="","",SUMIFS('Lançamentos'!$F$7:$F$1206,'Lançamentos'!$C$7:$C$1206,$A12,'Lançamentos'!$E$7:$E$1206,$B12,'Lançamentos'!$A$7:$A$1206,"&gt;="&amp;DATE(AnoPlanilha,7,1),'Lançamentos'!$A$7:$A$1206,"&lt;"&amp;DATE(AnoPlanilha,8,1)))</f>
        <v/>
      </c>
      <c r="J12" s="44">
        <f>IF($A12="","",SUMIFS('Lançamentos'!$F$7:$F$1206,'Lançamentos'!$C$7:$C$1206,$A12,'Lançamentos'!$E$7:$E$1206,$B12,'Lançamentos'!$A$7:$A$1206,"&gt;="&amp;DATE(AnoPlanilha,8,1),'Lançamentos'!$A$7:$A$1206,"&lt;"&amp;DATE(AnoPlanilha,9,1)))</f>
        <v/>
      </c>
      <c r="K12" s="44">
        <f>IF($A12="","",SUMIFS('Lançamentos'!$F$7:$F$1206,'Lançamentos'!$C$7:$C$1206,$A12,'Lançamentos'!$E$7:$E$1206,$B12,'Lançamentos'!$A$7:$A$1206,"&gt;="&amp;DATE(AnoPlanilha,9,1),'Lançamentos'!$A$7:$A$1206,"&lt;"&amp;DATE(AnoPlanilha,10,1)))</f>
        <v/>
      </c>
      <c r="L12" s="44">
        <f>IF($A12="","",SUMIFS('Lançamentos'!$F$7:$F$1206,'Lançamentos'!$C$7:$C$1206,$A12,'Lançamentos'!$E$7:$E$1206,$B12,'Lançamentos'!$A$7:$A$1206,"&gt;="&amp;DATE(AnoPlanilha,10,1),'Lançamentos'!$A$7:$A$1206,"&lt;"&amp;DATE(AnoPlanilha,11,1)))</f>
        <v/>
      </c>
      <c r="M12" s="44">
        <f>IF($A12="","",SUMIFS('Lançamentos'!$F$7:$F$1206,'Lançamentos'!$C$7:$C$1206,$A12,'Lançamentos'!$E$7:$E$1206,$B12,'Lançamentos'!$A$7:$A$1206,"&gt;="&amp;DATE(AnoPlanilha,11,1),'Lançamentos'!$A$7:$A$1206,"&lt;"&amp;DATE(AnoPlanilha,12,1)))</f>
        <v/>
      </c>
      <c r="N12" s="44">
        <f>IF($A12="","",SUMIFS('Lançamentos'!$F$7:$F$1206,'Lançamentos'!$C$7:$C$1206,$A12,'Lançamentos'!$E$7:$E$1206,$B12,'Lançamentos'!$A$7:$A$1206,"&gt;="&amp;DATE(AnoPlanilha,12,1),'Lançamentos'!$A$7:$A$1206,"&lt;"&amp;DATE(AnoPlanilha,13,1)))</f>
        <v/>
      </c>
      <c r="O12" s="45">
        <f>IF($A12="","",SUM(C12:N12))</f>
        <v/>
      </c>
    </row>
    <row r="13">
      <c r="A13" s="20">
        <f>IF('Configuração'!$B$18="","",'Configuração'!$B$18)</f>
        <v/>
      </c>
      <c r="B13" s="37">
        <f>IF($A13="","",'Configuração'!$C$18)</f>
        <v/>
      </c>
      <c r="C13" s="44">
        <f>IF($A13="","",SUMIFS('Lançamentos'!$F$7:$F$1206,'Lançamentos'!$C$7:$C$1206,$A13,'Lançamentos'!$E$7:$E$1206,$B13,'Lançamentos'!$A$7:$A$1206,"&gt;="&amp;DATE(AnoPlanilha,1,1),'Lançamentos'!$A$7:$A$1206,"&lt;"&amp;DATE(AnoPlanilha,2,1)))</f>
        <v/>
      </c>
      <c r="D13" s="44">
        <f>IF($A13="","",SUMIFS('Lançamentos'!$F$7:$F$1206,'Lançamentos'!$C$7:$C$1206,$A13,'Lançamentos'!$E$7:$E$1206,$B13,'Lançamentos'!$A$7:$A$1206,"&gt;="&amp;DATE(AnoPlanilha,2,1),'Lançamentos'!$A$7:$A$1206,"&lt;"&amp;DATE(AnoPlanilha,3,1)))</f>
        <v/>
      </c>
      <c r="E13" s="44">
        <f>IF($A13="","",SUMIFS('Lançamentos'!$F$7:$F$1206,'Lançamentos'!$C$7:$C$1206,$A13,'Lançamentos'!$E$7:$E$1206,$B13,'Lançamentos'!$A$7:$A$1206,"&gt;="&amp;DATE(AnoPlanilha,3,1),'Lançamentos'!$A$7:$A$1206,"&lt;"&amp;DATE(AnoPlanilha,4,1)))</f>
        <v/>
      </c>
      <c r="F13" s="44">
        <f>IF($A13="","",SUMIFS('Lançamentos'!$F$7:$F$1206,'Lançamentos'!$C$7:$C$1206,$A13,'Lançamentos'!$E$7:$E$1206,$B13,'Lançamentos'!$A$7:$A$1206,"&gt;="&amp;DATE(AnoPlanilha,4,1),'Lançamentos'!$A$7:$A$1206,"&lt;"&amp;DATE(AnoPlanilha,5,1)))</f>
        <v/>
      </c>
      <c r="G13" s="44">
        <f>IF($A13="","",SUMIFS('Lançamentos'!$F$7:$F$1206,'Lançamentos'!$C$7:$C$1206,$A13,'Lançamentos'!$E$7:$E$1206,$B13,'Lançamentos'!$A$7:$A$1206,"&gt;="&amp;DATE(AnoPlanilha,5,1),'Lançamentos'!$A$7:$A$1206,"&lt;"&amp;DATE(AnoPlanilha,6,1)))</f>
        <v/>
      </c>
      <c r="H13" s="44">
        <f>IF($A13="","",SUMIFS('Lançamentos'!$F$7:$F$1206,'Lançamentos'!$C$7:$C$1206,$A13,'Lançamentos'!$E$7:$E$1206,$B13,'Lançamentos'!$A$7:$A$1206,"&gt;="&amp;DATE(AnoPlanilha,6,1),'Lançamentos'!$A$7:$A$1206,"&lt;"&amp;DATE(AnoPlanilha,7,1)))</f>
        <v/>
      </c>
      <c r="I13" s="44">
        <f>IF($A13="","",SUMIFS('Lançamentos'!$F$7:$F$1206,'Lançamentos'!$C$7:$C$1206,$A13,'Lançamentos'!$E$7:$E$1206,$B13,'Lançamentos'!$A$7:$A$1206,"&gt;="&amp;DATE(AnoPlanilha,7,1),'Lançamentos'!$A$7:$A$1206,"&lt;"&amp;DATE(AnoPlanilha,8,1)))</f>
        <v/>
      </c>
      <c r="J13" s="44">
        <f>IF($A13="","",SUMIFS('Lançamentos'!$F$7:$F$1206,'Lançamentos'!$C$7:$C$1206,$A13,'Lançamentos'!$E$7:$E$1206,$B13,'Lançamentos'!$A$7:$A$1206,"&gt;="&amp;DATE(AnoPlanilha,8,1),'Lançamentos'!$A$7:$A$1206,"&lt;"&amp;DATE(AnoPlanilha,9,1)))</f>
        <v/>
      </c>
      <c r="K13" s="44">
        <f>IF($A13="","",SUMIFS('Lançamentos'!$F$7:$F$1206,'Lançamentos'!$C$7:$C$1206,$A13,'Lançamentos'!$E$7:$E$1206,$B13,'Lançamentos'!$A$7:$A$1206,"&gt;="&amp;DATE(AnoPlanilha,9,1),'Lançamentos'!$A$7:$A$1206,"&lt;"&amp;DATE(AnoPlanilha,10,1)))</f>
        <v/>
      </c>
      <c r="L13" s="44">
        <f>IF($A13="","",SUMIFS('Lançamentos'!$F$7:$F$1206,'Lançamentos'!$C$7:$C$1206,$A13,'Lançamentos'!$E$7:$E$1206,$B13,'Lançamentos'!$A$7:$A$1206,"&gt;="&amp;DATE(AnoPlanilha,10,1),'Lançamentos'!$A$7:$A$1206,"&lt;"&amp;DATE(AnoPlanilha,11,1)))</f>
        <v/>
      </c>
      <c r="M13" s="44">
        <f>IF($A13="","",SUMIFS('Lançamentos'!$F$7:$F$1206,'Lançamentos'!$C$7:$C$1206,$A13,'Lançamentos'!$E$7:$E$1206,$B13,'Lançamentos'!$A$7:$A$1206,"&gt;="&amp;DATE(AnoPlanilha,11,1),'Lançamentos'!$A$7:$A$1206,"&lt;"&amp;DATE(AnoPlanilha,12,1)))</f>
        <v/>
      </c>
      <c r="N13" s="44">
        <f>IF($A13="","",SUMIFS('Lançamentos'!$F$7:$F$1206,'Lançamentos'!$C$7:$C$1206,$A13,'Lançamentos'!$E$7:$E$1206,$B13,'Lançamentos'!$A$7:$A$1206,"&gt;="&amp;DATE(AnoPlanilha,12,1),'Lançamentos'!$A$7:$A$1206,"&lt;"&amp;DATE(AnoPlanilha,13,1)))</f>
        <v/>
      </c>
      <c r="O13" s="45">
        <f>IF($A13="","",SUM(C13:N13))</f>
        <v/>
      </c>
    </row>
    <row r="14">
      <c r="A14" s="20">
        <f>IF('Configuração'!$B$19="","",'Configuração'!$B$19)</f>
        <v/>
      </c>
      <c r="B14" s="37">
        <f>IF($A14="","",'Configuração'!$C$19)</f>
        <v/>
      </c>
      <c r="C14" s="44">
        <f>IF($A14="","",SUMIFS('Lançamentos'!$F$7:$F$1206,'Lançamentos'!$C$7:$C$1206,$A14,'Lançamentos'!$E$7:$E$1206,$B14,'Lançamentos'!$A$7:$A$1206,"&gt;="&amp;DATE(AnoPlanilha,1,1),'Lançamentos'!$A$7:$A$1206,"&lt;"&amp;DATE(AnoPlanilha,2,1)))</f>
        <v/>
      </c>
      <c r="D14" s="44">
        <f>IF($A14="","",SUMIFS('Lançamentos'!$F$7:$F$1206,'Lançamentos'!$C$7:$C$1206,$A14,'Lançamentos'!$E$7:$E$1206,$B14,'Lançamentos'!$A$7:$A$1206,"&gt;="&amp;DATE(AnoPlanilha,2,1),'Lançamentos'!$A$7:$A$1206,"&lt;"&amp;DATE(AnoPlanilha,3,1)))</f>
        <v/>
      </c>
      <c r="E14" s="44">
        <f>IF($A14="","",SUMIFS('Lançamentos'!$F$7:$F$1206,'Lançamentos'!$C$7:$C$1206,$A14,'Lançamentos'!$E$7:$E$1206,$B14,'Lançamentos'!$A$7:$A$1206,"&gt;="&amp;DATE(AnoPlanilha,3,1),'Lançamentos'!$A$7:$A$1206,"&lt;"&amp;DATE(AnoPlanilha,4,1)))</f>
        <v/>
      </c>
      <c r="F14" s="44">
        <f>IF($A14="","",SUMIFS('Lançamentos'!$F$7:$F$1206,'Lançamentos'!$C$7:$C$1206,$A14,'Lançamentos'!$E$7:$E$1206,$B14,'Lançamentos'!$A$7:$A$1206,"&gt;="&amp;DATE(AnoPlanilha,4,1),'Lançamentos'!$A$7:$A$1206,"&lt;"&amp;DATE(AnoPlanilha,5,1)))</f>
        <v/>
      </c>
      <c r="G14" s="44">
        <f>IF($A14="","",SUMIFS('Lançamentos'!$F$7:$F$1206,'Lançamentos'!$C$7:$C$1206,$A14,'Lançamentos'!$E$7:$E$1206,$B14,'Lançamentos'!$A$7:$A$1206,"&gt;="&amp;DATE(AnoPlanilha,5,1),'Lançamentos'!$A$7:$A$1206,"&lt;"&amp;DATE(AnoPlanilha,6,1)))</f>
        <v/>
      </c>
      <c r="H14" s="44">
        <f>IF($A14="","",SUMIFS('Lançamentos'!$F$7:$F$1206,'Lançamentos'!$C$7:$C$1206,$A14,'Lançamentos'!$E$7:$E$1206,$B14,'Lançamentos'!$A$7:$A$1206,"&gt;="&amp;DATE(AnoPlanilha,6,1),'Lançamentos'!$A$7:$A$1206,"&lt;"&amp;DATE(AnoPlanilha,7,1)))</f>
        <v/>
      </c>
      <c r="I14" s="44">
        <f>IF($A14="","",SUMIFS('Lançamentos'!$F$7:$F$1206,'Lançamentos'!$C$7:$C$1206,$A14,'Lançamentos'!$E$7:$E$1206,$B14,'Lançamentos'!$A$7:$A$1206,"&gt;="&amp;DATE(AnoPlanilha,7,1),'Lançamentos'!$A$7:$A$1206,"&lt;"&amp;DATE(AnoPlanilha,8,1)))</f>
        <v/>
      </c>
      <c r="J14" s="44">
        <f>IF($A14="","",SUMIFS('Lançamentos'!$F$7:$F$1206,'Lançamentos'!$C$7:$C$1206,$A14,'Lançamentos'!$E$7:$E$1206,$B14,'Lançamentos'!$A$7:$A$1206,"&gt;="&amp;DATE(AnoPlanilha,8,1),'Lançamentos'!$A$7:$A$1206,"&lt;"&amp;DATE(AnoPlanilha,9,1)))</f>
        <v/>
      </c>
      <c r="K14" s="44">
        <f>IF($A14="","",SUMIFS('Lançamentos'!$F$7:$F$1206,'Lançamentos'!$C$7:$C$1206,$A14,'Lançamentos'!$E$7:$E$1206,$B14,'Lançamentos'!$A$7:$A$1206,"&gt;="&amp;DATE(AnoPlanilha,9,1),'Lançamentos'!$A$7:$A$1206,"&lt;"&amp;DATE(AnoPlanilha,10,1)))</f>
        <v/>
      </c>
      <c r="L14" s="44">
        <f>IF($A14="","",SUMIFS('Lançamentos'!$F$7:$F$1206,'Lançamentos'!$C$7:$C$1206,$A14,'Lançamentos'!$E$7:$E$1206,$B14,'Lançamentos'!$A$7:$A$1206,"&gt;="&amp;DATE(AnoPlanilha,10,1),'Lançamentos'!$A$7:$A$1206,"&lt;"&amp;DATE(AnoPlanilha,11,1)))</f>
        <v/>
      </c>
      <c r="M14" s="44">
        <f>IF($A14="","",SUMIFS('Lançamentos'!$F$7:$F$1206,'Lançamentos'!$C$7:$C$1206,$A14,'Lançamentos'!$E$7:$E$1206,$B14,'Lançamentos'!$A$7:$A$1206,"&gt;="&amp;DATE(AnoPlanilha,11,1),'Lançamentos'!$A$7:$A$1206,"&lt;"&amp;DATE(AnoPlanilha,12,1)))</f>
        <v/>
      </c>
      <c r="N14" s="44">
        <f>IF($A14="","",SUMIFS('Lançamentos'!$F$7:$F$1206,'Lançamentos'!$C$7:$C$1206,$A14,'Lançamentos'!$E$7:$E$1206,$B14,'Lançamentos'!$A$7:$A$1206,"&gt;="&amp;DATE(AnoPlanilha,12,1),'Lançamentos'!$A$7:$A$1206,"&lt;"&amp;DATE(AnoPlanilha,13,1)))</f>
        <v/>
      </c>
      <c r="O14" s="45">
        <f>IF($A14="","",SUM(C14:N14))</f>
        <v/>
      </c>
    </row>
    <row r="15">
      <c r="A15" s="20">
        <f>IF('Configuração'!$B$20="","",'Configuração'!$B$20)</f>
        <v/>
      </c>
      <c r="B15" s="37">
        <f>IF($A15="","",'Configuração'!$C$20)</f>
        <v/>
      </c>
      <c r="C15" s="44">
        <f>IF($A15="","",SUMIFS('Lançamentos'!$F$7:$F$1206,'Lançamentos'!$C$7:$C$1206,$A15,'Lançamentos'!$E$7:$E$1206,$B15,'Lançamentos'!$A$7:$A$1206,"&gt;="&amp;DATE(AnoPlanilha,1,1),'Lançamentos'!$A$7:$A$1206,"&lt;"&amp;DATE(AnoPlanilha,2,1)))</f>
        <v/>
      </c>
      <c r="D15" s="44">
        <f>IF($A15="","",SUMIFS('Lançamentos'!$F$7:$F$1206,'Lançamentos'!$C$7:$C$1206,$A15,'Lançamentos'!$E$7:$E$1206,$B15,'Lançamentos'!$A$7:$A$1206,"&gt;="&amp;DATE(AnoPlanilha,2,1),'Lançamentos'!$A$7:$A$1206,"&lt;"&amp;DATE(AnoPlanilha,3,1)))</f>
        <v/>
      </c>
      <c r="E15" s="44">
        <f>IF($A15="","",SUMIFS('Lançamentos'!$F$7:$F$1206,'Lançamentos'!$C$7:$C$1206,$A15,'Lançamentos'!$E$7:$E$1206,$B15,'Lançamentos'!$A$7:$A$1206,"&gt;="&amp;DATE(AnoPlanilha,3,1),'Lançamentos'!$A$7:$A$1206,"&lt;"&amp;DATE(AnoPlanilha,4,1)))</f>
        <v/>
      </c>
      <c r="F15" s="44">
        <f>IF($A15="","",SUMIFS('Lançamentos'!$F$7:$F$1206,'Lançamentos'!$C$7:$C$1206,$A15,'Lançamentos'!$E$7:$E$1206,$B15,'Lançamentos'!$A$7:$A$1206,"&gt;="&amp;DATE(AnoPlanilha,4,1),'Lançamentos'!$A$7:$A$1206,"&lt;"&amp;DATE(AnoPlanilha,5,1)))</f>
        <v/>
      </c>
      <c r="G15" s="44">
        <f>IF($A15="","",SUMIFS('Lançamentos'!$F$7:$F$1206,'Lançamentos'!$C$7:$C$1206,$A15,'Lançamentos'!$E$7:$E$1206,$B15,'Lançamentos'!$A$7:$A$1206,"&gt;="&amp;DATE(AnoPlanilha,5,1),'Lançamentos'!$A$7:$A$1206,"&lt;"&amp;DATE(AnoPlanilha,6,1)))</f>
        <v/>
      </c>
      <c r="H15" s="44">
        <f>IF($A15="","",SUMIFS('Lançamentos'!$F$7:$F$1206,'Lançamentos'!$C$7:$C$1206,$A15,'Lançamentos'!$E$7:$E$1206,$B15,'Lançamentos'!$A$7:$A$1206,"&gt;="&amp;DATE(AnoPlanilha,6,1),'Lançamentos'!$A$7:$A$1206,"&lt;"&amp;DATE(AnoPlanilha,7,1)))</f>
        <v/>
      </c>
      <c r="I15" s="44">
        <f>IF($A15="","",SUMIFS('Lançamentos'!$F$7:$F$1206,'Lançamentos'!$C$7:$C$1206,$A15,'Lançamentos'!$E$7:$E$1206,$B15,'Lançamentos'!$A$7:$A$1206,"&gt;="&amp;DATE(AnoPlanilha,7,1),'Lançamentos'!$A$7:$A$1206,"&lt;"&amp;DATE(AnoPlanilha,8,1)))</f>
        <v/>
      </c>
      <c r="J15" s="44">
        <f>IF($A15="","",SUMIFS('Lançamentos'!$F$7:$F$1206,'Lançamentos'!$C$7:$C$1206,$A15,'Lançamentos'!$E$7:$E$1206,$B15,'Lançamentos'!$A$7:$A$1206,"&gt;="&amp;DATE(AnoPlanilha,8,1),'Lançamentos'!$A$7:$A$1206,"&lt;"&amp;DATE(AnoPlanilha,9,1)))</f>
        <v/>
      </c>
      <c r="K15" s="44">
        <f>IF($A15="","",SUMIFS('Lançamentos'!$F$7:$F$1206,'Lançamentos'!$C$7:$C$1206,$A15,'Lançamentos'!$E$7:$E$1206,$B15,'Lançamentos'!$A$7:$A$1206,"&gt;="&amp;DATE(AnoPlanilha,9,1),'Lançamentos'!$A$7:$A$1206,"&lt;"&amp;DATE(AnoPlanilha,10,1)))</f>
        <v/>
      </c>
      <c r="L15" s="44">
        <f>IF($A15="","",SUMIFS('Lançamentos'!$F$7:$F$1206,'Lançamentos'!$C$7:$C$1206,$A15,'Lançamentos'!$E$7:$E$1206,$B15,'Lançamentos'!$A$7:$A$1206,"&gt;="&amp;DATE(AnoPlanilha,10,1),'Lançamentos'!$A$7:$A$1206,"&lt;"&amp;DATE(AnoPlanilha,11,1)))</f>
        <v/>
      </c>
      <c r="M15" s="44">
        <f>IF($A15="","",SUMIFS('Lançamentos'!$F$7:$F$1206,'Lançamentos'!$C$7:$C$1206,$A15,'Lançamentos'!$E$7:$E$1206,$B15,'Lançamentos'!$A$7:$A$1206,"&gt;="&amp;DATE(AnoPlanilha,11,1),'Lançamentos'!$A$7:$A$1206,"&lt;"&amp;DATE(AnoPlanilha,12,1)))</f>
        <v/>
      </c>
      <c r="N15" s="44">
        <f>IF($A15="","",SUMIFS('Lançamentos'!$F$7:$F$1206,'Lançamentos'!$C$7:$C$1206,$A15,'Lançamentos'!$E$7:$E$1206,$B15,'Lançamentos'!$A$7:$A$1206,"&gt;="&amp;DATE(AnoPlanilha,12,1),'Lançamentos'!$A$7:$A$1206,"&lt;"&amp;DATE(AnoPlanilha,13,1)))</f>
        <v/>
      </c>
      <c r="O15" s="45">
        <f>IF($A15="","",SUM(C15:N15))</f>
        <v/>
      </c>
    </row>
    <row r="16">
      <c r="A16" s="20">
        <f>IF('Configuração'!$B$21="","",'Configuração'!$B$21)</f>
        <v/>
      </c>
      <c r="B16" s="37">
        <f>IF($A16="","",'Configuração'!$C$21)</f>
        <v/>
      </c>
      <c r="C16" s="44">
        <f>IF($A16="","",SUMIFS('Lançamentos'!$F$7:$F$1206,'Lançamentos'!$C$7:$C$1206,$A16,'Lançamentos'!$E$7:$E$1206,$B16,'Lançamentos'!$A$7:$A$1206,"&gt;="&amp;DATE(AnoPlanilha,1,1),'Lançamentos'!$A$7:$A$1206,"&lt;"&amp;DATE(AnoPlanilha,2,1)))</f>
        <v/>
      </c>
      <c r="D16" s="44">
        <f>IF($A16="","",SUMIFS('Lançamentos'!$F$7:$F$1206,'Lançamentos'!$C$7:$C$1206,$A16,'Lançamentos'!$E$7:$E$1206,$B16,'Lançamentos'!$A$7:$A$1206,"&gt;="&amp;DATE(AnoPlanilha,2,1),'Lançamentos'!$A$7:$A$1206,"&lt;"&amp;DATE(AnoPlanilha,3,1)))</f>
        <v/>
      </c>
      <c r="E16" s="44">
        <f>IF($A16="","",SUMIFS('Lançamentos'!$F$7:$F$1206,'Lançamentos'!$C$7:$C$1206,$A16,'Lançamentos'!$E$7:$E$1206,$B16,'Lançamentos'!$A$7:$A$1206,"&gt;="&amp;DATE(AnoPlanilha,3,1),'Lançamentos'!$A$7:$A$1206,"&lt;"&amp;DATE(AnoPlanilha,4,1)))</f>
        <v/>
      </c>
      <c r="F16" s="44">
        <f>IF($A16="","",SUMIFS('Lançamentos'!$F$7:$F$1206,'Lançamentos'!$C$7:$C$1206,$A16,'Lançamentos'!$E$7:$E$1206,$B16,'Lançamentos'!$A$7:$A$1206,"&gt;="&amp;DATE(AnoPlanilha,4,1),'Lançamentos'!$A$7:$A$1206,"&lt;"&amp;DATE(AnoPlanilha,5,1)))</f>
        <v/>
      </c>
      <c r="G16" s="44">
        <f>IF($A16="","",SUMIFS('Lançamentos'!$F$7:$F$1206,'Lançamentos'!$C$7:$C$1206,$A16,'Lançamentos'!$E$7:$E$1206,$B16,'Lançamentos'!$A$7:$A$1206,"&gt;="&amp;DATE(AnoPlanilha,5,1),'Lançamentos'!$A$7:$A$1206,"&lt;"&amp;DATE(AnoPlanilha,6,1)))</f>
        <v/>
      </c>
      <c r="H16" s="44">
        <f>IF($A16="","",SUMIFS('Lançamentos'!$F$7:$F$1206,'Lançamentos'!$C$7:$C$1206,$A16,'Lançamentos'!$E$7:$E$1206,$B16,'Lançamentos'!$A$7:$A$1206,"&gt;="&amp;DATE(AnoPlanilha,6,1),'Lançamentos'!$A$7:$A$1206,"&lt;"&amp;DATE(AnoPlanilha,7,1)))</f>
        <v/>
      </c>
      <c r="I16" s="44">
        <f>IF($A16="","",SUMIFS('Lançamentos'!$F$7:$F$1206,'Lançamentos'!$C$7:$C$1206,$A16,'Lançamentos'!$E$7:$E$1206,$B16,'Lançamentos'!$A$7:$A$1206,"&gt;="&amp;DATE(AnoPlanilha,7,1),'Lançamentos'!$A$7:$A$1206,"&lt;"&amp;DATE(AnoPlanilha,8,1)))</f>
        <v/>
      </c>
      <c r="J16" s="44">
        <f>IF($A16="","",SUMIFS('Lançamentos'!$F$7:$F$1206,'Lançamentos'!$C$7:$C$1206,$A16,'Lançamentos'!$E$7:$E$1206,$B16,'Lançamentos'!$A$7:$A$1206,"&gt;="&amp;DATE(AnoPlanilha,8,1),'Lançamentos'!$A$7:$A$1206,"&lt;"&amp;DATE(AnoPlanilha,9,1)))</f>
        <v/>
      </c>
      <c r="K16" s="44">
        <f>IF($A16="","",SUMIFS('Lançamentos'!$F$7:$F$1206,'Lançamentos'!$C$7:$C$1206,$A16,'Lançamentos'!$E$7:$E$1206,$B16,'Lançamentos'!$A$7:$A$1206,"&gt;="&amp;DATE(AnoPlanilha,9,1),'Lançamentos'!$A$7:$A$1206,"&lt;"&amp;DATE(AnoPlanilha,10,1)))</f>
        <v/>
      </c>
      <c r="L16" s="44">
        <f>IF($A16="","",SUMIFS('Lançamentos'!$F$7:$F$1206,'Lançamentos'!$C$7:$C$1206,$A16,'Lançamentos'!$E$7:$E$1206,$B16,'Lançamentos'!$A$7:$A$1206,"&gt;="&amp;DATE(AnoPlanilha,10,1),'Lançamentos'!$A$7:$A$1206,"&lt;"&amp;DATE(AnoPlanilha,11,1)))</f>
        <v/>
      </c>
      <c r="M16" s="44">
        <f>IF($A16="","",SUMIFS('Lançamentos'!$F$7:$F$1206,'Lançamentos'!$C$7:$C$1206,$A16,'Lançamentos'!$E$7:$E$1206,$B16,'Lançamentos'!$A$7:$A$1206,"&gt;="&amp;DATE(AnoPlanilha,11,1),'Lançamentos'!$A$7:$A$1206,"&lt;"&amp;DATE(AnoPlanilha,12,1)))</f>
        <v/>
      </c>
      <c r="N16" s="44">
        <f>IF($A16="","",SUMIFS('Lançamentos'!$F$7:$F$1206,'Lançamentos'!$C$7:$C$1206,$A16,'Lançamentos'!$E$7:$E$1206,$B16,'Lançamentos'!$A$7:$A$1206,"&gt;="&amp;DATE(AnoPlanilha,12,1),'Lançamentos'!$A$7:$A$1206,"&lt;"&amp;DATE(AnoPlanilha,13,1)))</f>
        <v/>
      </c>
      <c r="O16" s="45">
        <f>IF($A16="","",SUM(C16:N16))</f>
        <v/>
      </c>
    </row>
    <row r="17">
      <c r="A17" s="20">
        <f>IF('Configuração'!$B$22="","",'Configuração'!$B$22)</f>
        <v/>
      </c>
      <c r="B17" s="37">
        <f>IF($A17="","",'Configuração'!$C$22)</f>
        <v/>
      </c>
      <c r="C17" s="44">
        <f>IF($A17="","",SUMIFS('Lançamentos'!$F$7:$F$1206,'Lançamentos'!$C$7:$C$1206,$A17,'Lançamentos'!$E$7:$E$1206,$B17,'Lançamentos'!$A$7:$A$1206,"&gt;="&amp;DATE(AnoPlanilha,1,1),'Lançamentos'!$A$7:$A$1206,"&lt;"&amp;DATE(AnoPlanilha,2,1)))</f>
        <v/>
      </c>
      <c r="D17" s="44">
        <f>IF($A17="","",SUMIFS('Lançamentos'!$F$7:$F$1206,'Lançamentos'!$C$7:$C$1206,$A17,'Lançamentos'!$E$7:$E$1206,$B17,'Lançamentos'!$A$7:$A$1206,"&gt;="&amp;DATE(AnoPlanilha,2,1),'Lançamentos'!$A$7:$A$1206,"&lt;"&amp;DATE(AnoPlanilha,3,1)))</f>
        <v/>
      </c>
      <c r="E17" s="44">
        <f>IF($A17="","",SUMIFS('Lançamentos'!$F$7:$F$1206,'Lançamentos'!$C$7:$C$1206,$A17,'Lançamentos'!$E$7:$E$1206,$B17,'Lançamentos'!$A$7:$A$1206,"&gt;="&amp;DATE(AnoPlanilha,3,1),'Lançamentos'!$A$7:$A$1206,"&lt;"&amp;DATE(AnoPlanilha,4,1)))</f>
        <v/>
      </c>
      <c r="F17" s="44">
        <f>IF($A17="","",SUMIFS('Lançamentos'!$F$7:$F$1206,'Lançamentos'!$C$7:$C$1206,$A17,'Lançamentos'!$E$7:$E$1206,$B17,'Lançamentos'!$A$7:$A$1206,"&gt;="&amp;DATE(AnoPlanilha,4,1),'Lançamentos'!$A$7:$A$1206,"&lt;"&amp;DATE(AnoPlanilha,5,1)))</f>
        <v/>
      </c>
      <c r="G17" s="44">
        <f>IF($A17="","",SUMIFS('Lançamentos'!$F$7:$F$1206,'Lançamentos'!$C$7:$C$1206,$A17,'Lançamentos'!$E$7:$E$1206,$B17,'Lançamentos'!$A$7:$A$1206,"&gt;="&amp;DATE(AnoPlanilha,5,1),'Lançamentos'!$A$7:$A$1206,"&lt;"&amp;DATE(AnoPlanilha,6,1)))</f>
        <v/>
      </c>
      <c r="H17" s="44">
        <f>IF($A17="","",SUMIFS('Lançamentos'!$F$7:$F$1206,'Lançamentos'!$C$7:$C$1206,$A17,'Lançamentos'!$E$7:$E$1206,$B17,'Lançamentos'!$A$7:$A$1206,"&gt;="&amp;DATE(AnoPlanilha,6,1),'Lançamentos'!$A$7:$A$1206,"&lt;"&amp;DATE(AnoPlanilha,7,1)))</f>
        <v/>
      </c>
      <c r="I17" s="44">
        <f>IF($A17="","",SUMIFS('Lançamentos'!$F$7:$F$1206,'Lançamentos'!$C$7:$C$1206,$A17,'Lançamentos'!$E$7:$E$1206,$B17,'Lançamentos'!$A$7:$A$1206,"&gt;="&amp;DATE(AnoPlanilha,7,1),'Lançamentos'!$A$7:$A$1206,"&lt;"&amp;DATE(AnoPlanilha,8,1)))</f>
        <v/>
      </c>
      <c r="J17" s="44">
        <f>IF($A17="","",SUMIFS('Lançamentos'!$F$7:$F$1206,'Lançamentos'!$C$7:$C$1206,$A17,'Lançamentos'!$E$7:$E$1206,$B17,'Lançamentos'!$A$7:$A$1206,"&gt;="&amp;DATE(AnoPlanilha,8,1),'Lançamentos'!$A$7:$A$1206,"&lt;"&amp;DATE(AnoPlanilha,9,1)))</f>
        <v/>
      </c>
      <c r="K17" s="44">
        <f>IF($A17="","",SUMIFS('Lançamentos'!$F$7:$F$1206,'Lançamentos'!$C$7:$C$1206,$A17,'Lançamentos'!$E$7:$E$1206,$B17,'Lançamentos'!$A$7:$A$1206,"&gt;="&amp;DATE(AnoPlanilha,9,1),'Lançamentos'!$A$7:$A$1206,"&lt;"&amp;DATE(AnoPlanilha,10,1)))</f>
        <v/>
      </c>
      <c r="L17" s="44">
        <f>IF($A17="","",SUMIFS('Lançamentos'!$F$7:$F$1206,'Lançamentos'!$C$7:$C$1206,$A17,'Lançamentos'!$E$7:$E$1206,$B17,'Lançamentos'!$A$7:$A$1206,"&gt;="&amp;DATE(AnoPlanilha,10,1),'Lançamentos'!$A$7:$A$1206,"&lt;"&amp;DATE(AnoPlanilha,11,1)))</f>
        <v/>
      </c>
      <c r="M17" s="44">
        <f>IF($A17="","",SUMIFS('Lançamentos'!$F$7:$F$1206,'Lançamentos'!$C$7:$C$1206,$A17,'Lançamentos'!$E$7:$E$1206,$B17,'Lançamentos'!$A$7:$A$1206,"&gt;="&amp;DATE(AnoPlanilha,11,1),'Lançamentos'!$A$7:$A$1206,"&lt;"&amp;DATE(AnoPlanilha,12,1)))</f>
        <v/>
      </c>
      <c r="N17" s="44">
        <f>IF($A17="","",SUMIFS('Lançamentos'!$F$7:$F$1206,'Lançamentos'!$C$7:$C$1206,$A17,'Lançamentos'!$E$7:$E$1206,$B17,'Lançamentos'!$A$7:$A$1206,"&gt;="&amp;DATE(AnoPlanilha,12,1),'Lançamentos'!$A$7:$A$1206,"&lt;"&amp;DATE(AnoPlanilha,13,1)))</f>
        <v/>
      </c>
      <c r="O17" s="45">
        <f>IF($A17="","",SUM(C17:N17))</f>
        <v/>
      </c>
    </row>
    <row r="18">
      <c r="A18" s="20">
        <f>IF('Configuração'!$B$23="","",'Configuração'!$B$23)</f>
        <v/>
      </c>
      <c r="B18" s="37">
        <f>IF($A18="","",'Configuração'!$C$23)</f>
        <v/>
      </c>
      <c r="C18" s="44">
        <f>IF($A18="","",SUMIFS('Lançamentos'!$F$7:$F$1206,'Lançamentos'!$C$7:$C$1206,$A18,'Lançamentos'!$E$7:$E$1206,$B18,'Lançamentos'!$A$7:$A$1206,"&gt;="&amp;DATE(AnoPlanilha,1,1),'Lançamentos'!$A$7:$A$1206,"&lt;"&amp;DATE(AnoPlanilha,2,1)))</f>
        <v/>
      </c>
      <c r="D18" s="44">
        <f>IF($A18="","",SUMIFS('Lançamentos'!$F$7:$F$1206,'Lançamentos'!$C$7:$C$1206,$A18,'Lançamentos'!$E$7:$E$1206,$B18,'Lançamentos'!$A$7:$A$1206,"&gt;="&amp;DATE(AnoPlanilha,2,1),'Lançamentos'!$A$7:$A$1206,"&lt;"&amp;DATE(AnoPlanilha,3,1)))</f>
        <v/>
      </c>
      <c r="E18" s="44">
        <f>IF($A18="","",SUMIFS('Lançamentos'!$F$7:$F$1206,'Lançamentos'!$C$7:$C$1206,$A18,'Lançamentos'!$E$7:$E$1206,$B18,'Lançamentos'!$A$7:$A$1206,"&gt;="&amp;DATE(AnoPlanilha,3,1),'Lançamentos'!$A$7:$A$1206,"&lt;"&amp;DATE(AnoPlanilha,4,1)))</f>
        <v/>
      </c>
      <c r="F18" s="44">
        <f>IF($A18="","",SUMIFS('Lançamentos'!$F$7:$F$1206,'Lançamentos'!$C$7:$C$1206,$A18,'Lançamentos'!$E$7:$E$1206,$B18,'Lançamentos'!$A$7:$A$1206,"&gt;="&amp;DATE(AnoPlanilha,4,1),'Lançamentos'!$A$7:$A$1206,"&lt;"&amp;DATE(AnoPlanilha,5,1)))</f>
        <v/>
      </c>
      <c r="G18" s="44">
        <f>IF($A18="","",SUMIFS('Lançamentos'!$F$7:$F$1206,'Lançamentos'!$C$7:$C$1206,$A18,'Lançamentos'!$E$7:$E$1206,$B18,'Lançamentos'!$A$7:$A$1206,"&gt;="&amp;DATE(AnoPlanilha,5,1),'Lançamentos'!$A$7:$A$1206,"&lt;"&amp;DATE(AnoPlanilha,6,1)))</f>
        <v/>
      </c>
      <c r="H18" s="44">
        <f>IF($A18="","",SUMIFS('Lançamentos'!$F$7:$F$1206,'Lançamentos'!$C$7:$C$1206,$A18,'Lançamentos'!$E$7:$E$1206,$B18,'Lançamentos'!$A$7:$A$1206,"&gt;="&amp;DATE(AnoPlanilha,6,1),'Lançamentos'!$A$7:$A$1206,"&lt;"&amp;DATE(AnoPlanilha,7,1)))</f>
        <v/>
      </c>
      <c r="I18" s="44">
        <f>IF($A18="","",SUMIFS('Lançamentos'!$F$7:$F$1206,'Lançamentos'!$C$7:$C$1206,$A18,'Lançamentos'!$E$7:$E$1206,$B18,'Lançamentos'!$A$7:$A$1206,"&gt;="&amp;DATE(AnoPlanilha,7,1),'Lançamentos'!$A$7:$A$1206,"&lt;"&amp;DATE(AnoPlanilha,8,1)))</f>
        <v/>
      </c>
      <c r="J18" s="44">
        <f>IF($A18="","",SUMIFS('Lançamentos'!$F$7:$F$1206,'Lançamentos'!$C$7:$C$1206,$A18,'Lançamentos'!$E$7:$E$1206,$B18,'Lançamentos'!$A$7:$A$1206,"&gt;="&amp;DATE(AnoPlanilha,8,1),'Lançamentos'!$A$7:$A$1206,"&lt;"&amp;DATE(AnoPlanilha,9,1)))</f>
        <v/>
      </c>
      <c r="K18" s="44">
        <f>IF($A18="","",SUMIFS('Lançamentos'!$F$7:$F$1206,'Lançamentos'!$C$7:$C$1206,$A18,'Lançamentos'!$E$7:$E$1206,$B18,'Lançamentos'!$A$7:$A$1206,"&gt;="&amp;DATE(AnoPlanilha,9,1),'Lançamentos'!$A$7:$A$1206,"&lt;"&amp;DATE(AnoPlanilha,10,1)))</f>
        <v/>
      </c>
      <c r="L18" s="44">
        <f>IF($A18="","",SUMIFS('Lançamentos'!$F$7:$F$1206,'Lançamentos'!$C$7:$C$1206,$A18,'Lançamentos'!$E$7:$E$1206,$B18,'Lançamentos'!$A$7:$A$1206,"&gt;="&amp;DATE(AnoPlanilha,10,1),'Lançamentos'!$A$7:$A$1206,"&lt;"&amp;DATE(AnoPlanilha,11,1)))</f>
        <v/>
      </c>
      <c r="M18" s="44">
        <f>IF($A18="","",SUMIFS('Lançamentos'!$F$7:$F$1206,'Lançamentos'!$C$7:$C$1206,$A18,'Lançamentos'!$E$7:$E$1206,$B18,'Lançamentos'!$A$7:$A$1206,"&gt;="&amp;DATE(AnoPlanilha,11,1),'Lançamentos'!$A$7:$A$1206,"&lt;"&amp;DATE(AnoPlanilha,12,1)))</f>
        <v/>
      </c>
      <c r="N18" s="44">
        <f>IF($A18="","",SUMIFS('Lançamentos'!$F$7:$F$1206,'Lançamentos'!$C$7:$C$1206,$A18,'Lançamentos'!$E$7:$E$1206,$B18,'Lançamentos'!$A$7:$A$1206,"&gt;="&amp;DATE(AnoPlanilha,12,1),'Lançamentos'!$A$7:$A$1206,"&lt;"&amp;DATE(AnoPlanilha,13,1)))</f>
        <v/>
      </c>
      <c r="O18" s="45">
        <f>IF($A18="","",SUM(C18:N18))</f>
        <v/>
      </c>
    </row>
    <row r="19">
      <c r="A19" s="20">
        <f>IF('Configuração'!$B$24="","",'Configuração'!$B$24)</f>
        <v/>
      </c>
      <c r="B19" s="37">
        <f>IF($A19="","",'Configuração'!$C$24)</f>
        <v/>
      </c>
      <c r="C19" s="44">
        <f>IF($A19="","",SUMIFS('Lançamentos'!$F$7:$F$1206,'Lançamentos'!$C$7:$C$1206,$A19,'Lançamentos'!$E$7:$E$1206,$B19,'Lançamentos'!$A$7:$A$1206,"&gt;="&amp;DATE(AnoPlanilha,1,1),'Lançamentos'!$A$7:$A$1206,"&lt;"&amp;DATE(AnoPlanilha,2,1)))</f>
        <v/>
      </c>
      <c r="D19" s="44">
        <f>IF($A19="","",SUMIFS('Lançamentos'!$F$7:$F$1206,'Lançamentos'!$C$7:$C$1206,$A19,'Lançamentos'!$E$7:$E$1206,$B19,'Lançamentos'!$A$7:$A$1206,"&gt;="&amp;DATE(AnoPlanilha,2,1),'Lançamentos'!$A$7:$A$1206,"&lt;"&amp;DATE(AnoPlanilha,3,1)))</f>
        <v/>
      </c>
      <c r="E19" s="44">
        <f>IF($A19="","",SUMIFS('Lançamentos'!$F$7:$F$1206,'Lançamentos'!$C$7:$C$1206,$A19,'Lançamentos'!$E$7:$E$1206,$B19,'Lançamentos'!$A$7:$A$1206,"&gt;="&amp;DATE(AnoPlanilha,3,1),'Lançamentos'!$A$7:$A$1206,"&lt;"&amp;DATE(AnoPlanilha,4,1)))</f>
        <v/>
      </c>
      <c r="F19" s="44">
        <f>IF($A19="","",SUMIFS('Lançamentos'!$F$7:$F$1206,'Lançamentos'!$C$7:$C$1206,$A19,'Lançamentos'!$E$7:$E$1206,$B19,'Lançamentos'!$A$7:$A$1206,"&gt;="&amp;DATE(AnoPlanilha,4,1),'Lançamentos'!$A$7:$A$1206,"&lt;"&amp;DATE(AnoPlanilha,5,1)))</f>
        <v/>
      </c>
      <c r="G19" s="44">
        <f>IF($A19="","",SUMIFS('Lançamentos'!$F$7:$F$1206,'Lançamentos'!$C$7:$C$1206,$A19,'Lançamentos'!$E$7:$E$1206,$B19,'Lançamentos'!$A$7:$A$1206,"&gt;="&amp;DATE(AnoPlanilha,5,1),'Lançamentos'!$A$7:$A$1206,"&lt;"&amp;DATE(AnoPlanilha,6,1)))</f>
        <v/>
      </c>
      <c r="H19" s="44">
        <f>IF($A19="","",SUMIFS('Lançamentos'!$F$7:$F$1206,'Lançamentos'!$C$7:$C$1206,$A19,'Lançamentos'!$E$7:$E$1206,$B19,'Lançamentos'!$A$7:$A$1206,"&gt;="&amp;DATE(AnoPlanilha,6,1),'Lançamentos'!$A$7:$A$1206,"&lt;"&amp;DATE(AnoPlanilha,7,1)))</f>
        <v/>
      </c>
      <c r="I19" s="44">
        <f>IF($A19="","",SUMIFS('Lançamentos'!$F$7:$F$1206,'Lançamentos'!$C$7:$C$1206,$A19,'Lançamentos'!$E$7:$E$1206,$B19,'Lançamentos'!$A$7:$A$1206,"&gt;="&amp;DATE(AnoPlanilha,7,1),'Lançamentos'!$A$7:$A$1206,"&lt;"&amp;DATE(AnoPlanilha,8,1)))</f>
        <v/>
      </c>
      <c r="J19" s="44">
        <f>IF($A19="","",SUMIFS('Lançamentos'!$F$7:$F$1206,'Lançamentos'!$C$7:$C$1206,$A19,'Lançamentos'!$E$7:$E$1206,$B19,'Lançamentos'!$A$7:$A$1206,"&gt;="&amp;DATE(AnoPlanilha,8,1),'Lançamentos'!$A$7:$A$1206,"&lt;"&amp;DATE(AnoPlanilha,9,1)))</f>
        <v/>
      </c>
      <c r="K19" s="44">
        <f>IF($A19="","",SUMIFS('Lançamentos'!$F$7:$F$1206,'Lançamentos'!$C$7:$C$1206,$A19,'Lançamentos'!$E$7:$E$1206,$B19,'Lançamentos'!$A$7:$A$1206,"&gt;="&amp;DATE(AnoPlanilha,9,1),'Lançamentos'!$A$7:$A$1206,"&lt;"&amp;DATE(AnoPlanilha,10,1)))</f>
        <v/>
      </c>
      <c r="L19" s="44">
        <f>IF($A19="","",SUMIFS('Lançamentos'!$F$7:$F$1206,'Lançamentos'!$C$7:$C$1206,$A19,'Lançamentos'!$E$7:$E$1206,$B19,'Lançamentos'!$A$7:$A$1206,"&gt;="&amp;DATE(AnoPlanilha,10,1),'Lançamentos'!$A$7:$A$1206,"&lt;"&amp;DATE(AnoPlanilha,11,1)))</f>
        <v/>
      </c>
      <c r="M19" s="44">
        <f>IF($A19="","",SUMIFS('Lançamentos'!$F$7:$F$1206,'Lançamentos'!$C$7:$C$1206,$A19,'Lançamentos'!$E$7:$E$1206,$B19,'Lançamentos'!$A$7:$A$1206,"&gt;="&amp;DATE(AnoPlanilha,11,1),'Lançamentos'!$A$7:$A$1206,"&lt;"&amp;DATE(AnoPlanilha,12,1)))</f>
        <v/>
      </c>
      <c r="N19" s="44">
        <f>IF($A19="","",SUMIFS('Lançamentos'!$F$7:$F$1206,'Lançamentos'!$C$7:$C$1206,$A19,'Lançamentos'!$E$7:$E$1206,$B19,'Lançamentos'!$A$7:$A$1206,"&gt;="&amp;DATE(AnoPlanilha,12,1),'Lançamentos'!$A$7:$A$1206,"&lt;"&amp;DATE(AnoPlanilha,13,1)))</f>
        <v/>
      </c>
      <c r="O19" s="45">
        <f>IF($A19="","",SUM(C19:N19))</f>
        <v/>
      </c>
    </row>
    <row r="20">
      <c r="A20" s="20">
        <f>IF('Configuração'!$B$25="","",'Configuração'!$B$25)</f>
        <v/>
      </c>
      <c r="B20" s="37">
        <f>IF($A20="","",'Configuração'!$C$25)</f>
        <v/>
      </c>
      <c r="C20" s="44">
        <f>IF($A20="","",SUMIFS('Lançamentos'!$F$7:$F$1206,'Lançamentos'!$C$7:$C$1206,$A20,'Lançamentos'!$E$7:$E$1206,$B20,'Lançamentos'!$A$7:$A$1206,"&gt;="&amp;DATE(AnoPlanilha,1,1),'Lançamentos'!$A$7:$A$1206,"&lt;"&amp;DATE(AnoPlanilha,2,1)))</f>
        <v/>
      </c>
      <c r="D20" s="44">
        <f>IF($A20="","",SUMIFS('Lançamentos'!$F$7:$F$1206,'Lançamentos'!$C$7:$C$1206,$A20,'Lançamentos'!$E$7:$E$1206,$B20,'Lançamentos'!$A$7:$A$1206,"&gt;="&amp;DATE(AnoPlanilha,2,1),'Lançamentos'!$A$7:$A$1206,"&lt;"&amp;DATE(AnoPlanilha,3,1)))</f>
        <v/>
      </c>
      <c r="E20" s="44">
        <f>IF($A20="","",SUMIFS('Lançamentos'!$F$7:$F$1206,'Lançamentos'!$C$7:$C$1206,$A20,'Lançamentos'!$E$7:$E$1206,$B20,'Lançamentos'!$A$7:$A$1206,"&gt;="&amp;DATE(AnoPlanilha,3,1),'Lançamentos'!$A$7:$A$1206,"&lt;"&amp;DATE(AnoPlanilha,4,1)))</f>
        <v/>
      </c>
      <c r="F20" s="44">
        <f>IF($A20="","",SUMIFS('Lançamentos'!$F$7:$F$1206,'Lançamentos'!$C$7:$C$1206,$A20,'Lançamentos'!$E$7:$E$1206,$B20,'Lançamentos'!$A$7:$A$1206,"&gt;="&amp;DATE(AnoPlanilha,4,1),'Lançamentos'!$A$7:$A$1206,"&lt;"&amp;DATE(AnoPlanilha,5,1)))</f>
        <v/>
      </c>
      <c r="G20" s="44">
        <f>IF($A20="","",SUMIFS('Lançamentos'!$F$7:$F$1206,'Lançamentos'!$C$7:$C$1206,$A20,'Lançamentos'!$E$7:$E$1206,$B20,'Lançamentos'!$A$7:$A$1206,"&gt;="&amp;DATE(AnoPlanilha,5,1),'Lançamentos'!$A$7:$A$1206,"&lt;"&amp;DATE(AnoPlanilha,6,1)))</f>
        <v/>
      </c>
      <c r="H20" s="44">
        <f>IF($A20="","",SUMIFS('Lançamentos'!$F$7:$F$1206,'Lançamentos'!$C$7:$C$1206,$A20,'Lançamentos'!$E$7:$E$1206,$B20,'Lançamentos'!$A$7:$A$1206,"&gt;="&amp;DATE(AnoPlanilha,6,1),'Lançamentos'!$A$7:$A$1206,"&lt;"&amp;DATE(AnoPlanilha,7,1)))</f>
        <v/>
      </c>
      <c r="I20" s="44">
        <f>IF($A20="","",SUMIFS('Lançamentos'!$F$7:$F$1206,'Lançamentos'!$C$7:$C$1206,$A20,'Lançamentos'!$E$7:$E$1206,$B20,'Lançamentos'!$A$7:$A$1206,"&gt;="&amp;DATE(AnoPlanilha,7,1),'Lançamentos'!$A$7:$A$1206,"&lt;"&amp;DATE(AnoPlanilha,8,1)))</f>
        <v/>
      </c>
      <c r="J20" s="44">
        <f>IF($A20="","",SUMIFS('Lançamentos'!$F$7:$F$1206,'Lançamentos'!$C$7:$C$1206,$A20,'Lançamentos'!$E$7:$E$1206,$B20,'Lançamentos'!$A$7:$A$1206,"&gt;="&amp;DATE(AnoPlanilha,8,1),'Lançamentos'!$A$7:$A$1206,"&lt;"&amp;DATE(AnoPlanilha,9,1)))</f>
        <v/>
      </c>
      <c r="K20" s="44">
        <f>IF($A20="","",SUMIFS('Lançamentos'!$F$7:$F$1206,'Lançamentos'!$C$7:$C$1206,$A20,'Lançamentos'!$E$7:$E$1206,$B20,'Lançamentos'!$A$7:$A$1206,"&gt;="&amp;DATE(AnoPlanilha,9,1),'Lançamentos'!$A$7:$A$1206,"&lt;"&amp;DATE(AnoPlanilha,10,1)))</f>
        <v/>
      </c>
      <c r="L20" s="44">
        <f>IF($A20="","",SUMIFS('Lançamentos'!$F$7:$F$1206,'Lançamentos'!$C$7:$C$1206,$A20,'Lançamentos'!$E$7:$E$1206,$B20,'Lançamentos'!$A$7:$A$1206,"&gt;="&amp;DATE(AnoPlanilha,10,1),'Lançamentos'!$A$7:$A$1206,"&lt;"&amp;DATE(AnoPlanilha,11,1)))</f>
        <v/>
      </c>
      <c r="M20" s="44">
        <f>IF($A20="","",SUMIFS('Lançamentos'!$F$7:$F$1206,'Lançamentos'!$C$7:$C$1206,$A20,'Lançamentos'!$E$7:$E$1206,$B20,'Lançamentos'!$A$7:$A$1206,"&gt;="&amp;DATE(AnoPlanilha,11,1),'Lançamentos'!$A$7:$A$1206,"&lt;"&amp;DATE(AnoPlanilha,12,1)))</f>
        <v/>
      </c>
      <c r="N20" s="44">
        <f>IF($A20="","",SUMIFS('Lançamentos'!$F$7:$F$1206,'Lançamentos'!$C$7:$C$1206,$A20,'Lançamentos'!$E$7:$E$1206,$B20,'Lançamentos'!$A$7:$A$1206,"&gt;="&amp;DATE(AnoPlanilha,12,1),'Lançamentos'!$A$7:$A$1206,"&lt;"&amp;DATE(AnoPlanilha,13,1)))</f>
        <v/>
      </c>
      <c r="O20" s="45">
        <f>IF($A20="","",SUM(C20:N20))</f>
        <v/>
      </c>
    </row>
    <row r="21">
      <c r="A21" s="20">
        <f>IF('Configuração'!$B$26="","",'Configuração'!$B$26)</f>
        <v/>
      </c>
      <c r="B21" s="37">
        <f>IF($A21="","",'Configuração'!$C$26)</f>
        <v/>
      </c>
      <c r="C21" s="44">
        <f>IF($A21="","",SUMIFS('Lançamentos'!$F$7:$F$1206,'Lançamentos'!$C$7:$C$1206,$A21,'Lançamentos'!$E$7:$E$1206,$B21,'Lançamentos'!$A$7:$A$1206,"&gt;="&amp;DATE(AnoPlanilha,1,1),'Lançamentos'!$A$7:$A$1206,"&lt;"&amp;DATE(AnoPlanilha,2,1)))</f>
        <v/>
      </c>
      <c r="D21" s="44">
        <f>IF($A21="","",SUMIFS('Lançamentos'!$F$7:$F$1206,'Lançamentos'!$C$7:$C$1206,$A21,'Lançamentos'!$E$7:$E$1206,$B21,'Lançamentos'!$A$7:$A$1206,"&gt;="&amp;DATE(AnoPlanilha,2,1),'Lançamentos'!$A$7:$A$1206,"&lt;"&amp;DATE(AnoPlanilha,3,1)))</f>
        <v/>
      </c>
      <c r="E21" s="44">
        <f>IF($A21="","",SUMIFS('Lançamentos'!$F$7:$F$1206,'Lançamentos'!$C$7:$C$1206,$A21,'Lançamentos'!$E$7:$E$1206,$B21,'Lançamentos'!$A$7:$A$1206,"&gt;="&amp;DATE(AnoPlanilha,3,1),'Lançamentos'!$A$7:$A$1206,"&lt;"&amp;DATE(AnoPlanilha,4,1)))</f>
        <v/>
      </c>
      <c r="F21" s="44">
        <f>IF($A21="","",SUMIFS('Lançamentos'!$F$7:$F$1206,'Lançamentos'!$C$7:$C$1206,$A21,'Lançamentos'!$E$7:$E$1206,$B21,'Lançamentos'!$A$7:$A$1206,"&gt;="&amp;DATE(AnoPlanilha,4,1),'Lançamentos'!$A$7:$A$1206,"&lt;"&amp;DATE(AnoPlanilha,5,1)))</f>
        <v/>
      </c>
      <c r="G21" s="44">
        <f>IF($A21="","",SUMIFS('Lançamentos'!$F$7:$F$1206,'Lançamentos'!$C$7:$C$1206,$A21,'Lançamentos'!$E$7:$E$1206,$B21,'Lançamentos'!$A$7:$A$1206,"&gt;="&amp;DATE(AnoPlanilha,5,1),'Lançamentos'!$A$7:$A$1206,"&lt;"&amp;DATE(AnoPlanilha,6,1)))</f>
        <v/>
      </c>
      <c r="H21" s="44">
        <f>IF($A21="","",SUMIFS('Lançamentos'!$F$7:$F$1206,'Lançamentos'!$C$7:$C$1206,$A21,'Lançamentos'!$E$7:$E$1206,$B21,'Lançamentos'!$A$7:$A$1206,"&gt;="&amp;DATE(AnoPlanilha,6,1),'Lançamentos'!$A$7:$A$1206,"&lt;"&amp;DATE(AnoPlanilha,7,1)))</f>
        <v/>
      </c>
      <c r="I21" s="44">
        <f>IF($A21="","",SUMIFS('Lançamentos'!$F$7:$F$1206,'Lançamentos'!$C$7:$C$1206,$A21,'Lançamentos'!$E$7:$E$1206,$B21,'Lançamentos'!$A$7:$A$1206,"&gt;="&amp;DATE(AnoPlanilha,7,1),'Lançamentos'!$A$7:$A$1206,"&lt;"&amp;DATE(AnoPlanilha,8,1)))</f>
        <v/>
      </c>
      <c r="J21" s="44">
        <f>IF($A21="","",SUMIFS('Lançamentos'!$F$7:$F$1206,'Lançamentos'!$C$7:$C$1206,$A21,'Lançamentos'!$E$7:$E$1206,$B21,'Lançamentos'!$A$7:$A$1206,"&gt;="&amp;DATE(AnoPlanilha,8,1),'Lançamentos'!$A$7:$A$1206,"&lt;"&amp;DATE(AnoPlanilha,9,1)))</f>
        <v/>
      </c>
      <c r="K21" s="44">
        <f>IF($A21="","",SUMIFS('Lançamentos'!$F$7:$F$1206,'Lançamentos'!$C$7:$C$1206,$A21,'Lançamentos'!$E$7:$E$1206,$B21,'Lançamentos'!$A$7:$A$1206,"&gt;="&amp;DATE(AnoPlanilha,9,1),'Lançamentos'!$A$7:$A$1206,"&lt;"&amp;DATE(AnoPlanilha,10,1)))</f>
        <v/>
      </c>
      <c r="L21" s="44">
        <f>IF($A21="","",SUMIFS('Lançamentos'!$F$7:$F$1206,'Lançamentos'!$C$7:$C$1206,$A21,'Lançamentos'!$E$7:$E$1206,$B21,'Lançamentos'!$A$7:$A$1206,"&gt;="&amp;DATE(AnoPlanilha,10,1),'Lançamentos'!$A$7:$A$1206,"&lt;"&amp;DATE(AnoPlanilha,11,1)))</f>
        <v/>
      </c>
      <c r="M21" s="44">
        <f>IF($A21="","",SUMIFS('Lançamentos'!$F$7:$F$1206,'Lançamentos'!$C$7:$C$1206,$A21,'Lançamentos'!$E$7:$E$1206,$B21,'Lançamentos'!$A$7:$A$1206,"&gt;="&amp;DATE(AnoPlanilha,11,1),'Lançamentos'!$A$7:$A$1206,"&lt;"&amp;DATE(AnoPlanilha,12,1)))</f>
        <v/>
      </c>
      <c r="N21" s="44">
        <f>IF($A21="","",SUMIFS('Lançamentos'!$F$7:$F$1206,'Lançamentos'!$C$7:$C$1206,$A21,'Lançamentos'!$E$7:$E$1206,$B21,'Lançamentos'!$A$7:$A$1206,"&gt;="&amp;DATE(AnoPlanilha,12,1),'Lançamentos'!$A$7:$A$1206,"&lt;"&amp;DATE(AnoPlanilha,13,1)))</f>
        <v/>
      </c>
      <c r="O21" s="45">
        <f>IF($A21="","",SUM(C21:N21))</f>
        <v/>
      </c>
    </row>
    <row r="22">
      <c r="A22" s="20">
        <f>IF('Configuração'!$B$27="","",'Configuração'!$B$27)</f>
        <v/>
      </c>
      <c r="B22" s="37">
        <f>IF($A22="","",'Configuração'!$C$27)</f>
        <v/>
      </c>
      <c r="C22" s="44">
        <f>IF($A22="","",SUMIFS('Lançamentos'!$F$7:$F$1206,'Lançamentos'!$C$7:$C$1206,$A22,'Lançamentos'!$E$7:$E$1206,$B22,'Lançamentos'!$A$7:$A$1206,"&gt;="&amp;DATE(AnoPlanilha,1,1),'Lançamentos'!$A$7:$A$1206,"&lt;"&amp;DATE(AnoPlanilha,2,1)))</f>
        <v/>
      </c>
      <c r="D22" s="44">
        <f>IF($A22="","",SUMIFS('Lançamentos'!$F$7:$F$1206,'Lançamentos'!$C$7:$C$1206,$A22,'Lançamentos'!$E$7:$E$1206,$B22,'Lançamentos'!$A$7:$A$1206,"&gt;="&amp;DATE(AnoPlanilha,2,1),'Lançamentos'!$A$7:$A$1206,"&lt;"&amp;DATE(AnoPlanilha,3,1)))</f>
        <v/>
      </c>
      <c r="E22" s="44">
        <f>IF($A22="","",SUMIFS('Lançamentos'!$F$7:$F$1206,'Lançamentos'!$C$7:$C$1206,$A22,'Lançamentos'!$E$7:$E$1206,$B22,'Lançamentos'!$A$7:$A$1206,"&gt;="&amp;DATE(AnoPlanilha,3,1),'Lançamentos'!$A$7:$A$1206,"&lt;"&amp;DATE(AnoPlanilha,4,1)))</f>
        <v/>
      </c>
      <c r="F22" s="44">
        <f>IF($A22="","",SUMIFS('Lançamentos'!$F$7:$F$1206,'Lançamentos'!$C$7:$C$1206,$A22,'Lançamentos'!$E$7:$E$1206,$B22,'Lançamentos'!$A$7:$A$1206,"&gt;="&amp;DATE(AnoPlanilha,4,1),'Lançamentos'!$A$7:$A$1206,"&lt;"&amp;DATE(AnoPlanilha,5,1)))</f>
        <v/>
      </c>
      <c r="G22" s="44">
        <f>IF($A22="","",SUMIFS('Lançamentos'!$F$7:$F$1206,'Lançamentos'!$C$7:$C$1206,$A22,'Lançamentos'!$E$7:$E$1206,$B22,'Lançamentos'!$A$7:$A$1206,"&gt;="&amp;DATE(AnoPlanilha,5,1),'Lançamentos'!$A$7:$A$1206,"&lt;"&amp;DATE(AnoPlanilha,6,1)))</f>
        <v/>
      </c>
      <c r="H22" s="44">
        <f>IF($A22="","",SUMIFS('Lançamentos'!$F$7:$F$1206,'Lançamentos'!$C$7:$C$1206,$A22,'Lançamentos'!$E$7:$E$1206,$B22,'Lançamentos'!$A$7:$A$1206,"&gt;="&amp;DATE(AnoPlanilha,6,1),'Lançamentos'!$A$7:$A$1206,"&lt;"&amp;DATE(AnoPlanilha,7,1)))</f>
        <v/>
      </c>
      <c r="I22" s="44">
        <f>IF($A22="","",SUMIFS('Lançamentos'!$F$7:$F$1206,'Lançamentos'!$C$7:$C$1206,$A22,'Lançamentos'!$E$7:$E$1206,$B22,'Lançamentos'!$A$7:$A$1206,"&gt;="&amp;DATE(AnoPlanilha,7,1),'Lançamentos'!$A$7:$A$1206,"&lt;"&amp;DATE(AnoPlanilha,8,1)))</f>
        <v/>
      </c>
      <c r="J22" s="44">
        <f>IF($A22="","",SUMIFS('Lançamentos'!$F$7:$F$1206,'Lançamentos'!$C$7:$C$1206,$A22,'Lançamentos'!$E$7:$E$1206,$B22,'Lançamentos'!$A$7:$A$1206,"&gt;="&amp;DATE(AnoPlanilha,8,1),'Lançamentos'!$A$7:$A$1206,"&lt;"&amp;DATE(AnoPlanilha,9,1)))</f>
        <v/>
      </c>
      <c r="K22" s="44">
        <f>IF($A22="","",SUMIFS('Lançamentos'!$F$7:$F$1206,'Lançamentos'!$C$7:$C$1206,$A22,'Lançamentos'!$E$7:$E$1206,$B22,'Lançamentos'!$A$7:$A$1206,"&gt;="&amp;DATE(AnoPlanilha,9,1),'Lançamentos'!$A$7:$A$1206,"&lt;"&amp;DATE(AnoPlanilha,10,1)))</f>
        <v/>
      </c>
      <c r="L22" s="44">
        <f>IF($A22="","",SUMIFS('Lançamentos'!$F$7:$F$1206,'Lançamentos'!$C$7:$C$1206,$A22,'Lançamentos'!$E$7:$E$1206,$B22,'Lançamentos'!$A$7:$A$1206,"&gt;="&amp;DATE(AnoPlanilha,10,1),'Lançamentos'!$A$7:$A$1206,"&lt;"&amp;DATE(AnoPlanilha,11,1)))</f>
        <v/>
      </c>
      <c r="M22" s="44">
        <f>IF($A22="","",SUMIFS('Lançamentos'!$F$7:$F$1206,'Lançamentos'!$C$7:$C$1206,$A22,'Lançamentos'!$E$7:$E$1206,$B22,'Lançamentos'!$A$7:$A$1206,"&gt;="&amp;DATE(AnoPlanilha,11,1),'Lançamentos'!$A$7:$A$1206,"&lt;"&amp;DATE(AnoPlanilha,12,1)))</f>
        <v/>
      </c>
      <c r="N22" s="44">
        <f>IF($A22="","",SUMIFS('Lançamentos'!$F$7:$F$1206,'Lançamentos'!$C$7:$C$1206,$A22,'Lançamentos'!$E$7:$E$1206,$B22,'Lançamentos'!$A$7:$A$1206,"&gt;="&amp;DATE(AnoPlanilha,12,1),'Lançamentos'!$A$7:$A$1206,"&lt;"&amp;DATE(AnoPlanilha,13,1)))</f>
        <v/>
      </c>
      <c r="O22" s="45">
        <f>IF($A22="","",SUM(C22:N22))</f>
        <v/>
      </c>
    </row>
    <row r="23">
      <c r="A23" s="20">
        <f>IF('Configuração'!$B$28="","",'Configuração'!$B$28)</f>
        <v/>
      </c>
      <c r="B23" s="37">
        <f>IF($A23="","",'Configuração'!$C$28)</f>
        <v/>
      </c>
      <c r="C23" s="44">
        <f>IF($A23="","",SUMIFS('Lançamentos'!$F$7:$F$1206,'Lançamentos'!$C$7:$C$1206,$A23,'Lançamentos'!$E$7:$E$1206,$B23,'Lançamentos'!$A$7:$A$1206,"&gt;="&amp;DATE(AnoPlanilha,1,1),'Lançamentos'!$A$7:$A$1206,"&lt;"&amp;DATE(AnoPlanilha,2,1)))</f>
        <v/>
      </c>
      <c r="D23" s="44">
        <f>IF($A23="","",SUMIFS('Lançamentos'!$F$7:$F$1206,'Lançamentos'!$C$7:$C$1206,$A23,'Lançamentos'!$E$7:$E$1206,$B23,'Lançamentos'!$A$7:$A$1206,"&gt;="&amp;DATE(AnoPlanilha,2,1),'Lançamentos'!$A$7:$A$1206,"&lt;"&amp;DATE(AnoPlanilha,3,1)))</f>
        <v/>
      </c>
      <c r="E23" s="44">
        <f>IF($A23="","",SUMIFS('Lançamentos'!$F$7:$F$1206,'Lançamentos'!$C$7:$C$1206,$A23,'Lançamentos'!$E$7:$E$1206,$B23,'Lançamentos'!$A$7:$A$1206,"&gt;="&amp;DATE(AnoPlanilha,3,1),'Lançamentos'!$A$7:$A$1206,"&lt;"&amp;DATE(AnoPlanilha,4,1)))</f>
        <v/>
      </c>
      <c r="F23" s="44">
        <f>IF($A23="","",SUMIFS('Lançamentos'!$F$7:$F$1206,'Lançamentos'!$C$7:$C$1206,$A23,'Lançamentos'!$E$7:$E$1206,$B23,'Lançamentos'!$A$7:$A$1206,"&gt;="&amp;DATE(AnoPlanilha,4,1),'Lançamentos'!$A$7:$A$1206,"&lt;"&amp;DATE(AnoPlanilha,5,1)))</f>
        <v/>
      </c>
      <c r="G23" s="44">
        <f>IF($A23="","",SUMIFS('Lançamentos'!$F$7:$F$1206,'Lançamentos'!$C$7:$C$1206,$A23,'Lançamentos'!$E$7:$E$1206,$B23,'Lançamentos'!$A$7:$A$1206,"&gt;="&amp;DATE(AnoPlanilha,5,1),'Lançamentos'!$A$7:$A$1206,"&lt;"&amp;DATE(AnoPlanilha,6,1)))</f>
        <v/>
      </c>
      <c r="H23" s="44">
        <f>IF($A23="","",SUMIFS('Lançamentos'!$F$7:$F$1206,'Lançamentos'!$C$7:$C$1206,$A23,'Lançamentos'!$E$7:$E$1206,$B23,'Lançamentos'!$A$7:$A$1206,"&gt;="&amp;DATE(AnoPlanilha,6,1),'Lançamentos'!$A$7:$A$1206,"&lt;"&amp;DATE(AnoPlanilha,7,1)))</f>
        <v/>
      </c>
      <c r="I23" s="44">
        <f>IF($A23="","",SUMIFS('Lançamentos'!$F$7:$F$1206,'Lançamentos'!$C$7:$C$1206,$A23,'Lançamentos'!$E$7:$E$1206,$B23,'Lançamentos'!$A$7:$A$1206,"&gt;="&amp;DATE(AnoPlanilha,7,1),'Lançamentos'!$A$7:$A$1206,"&lt;"&amp;DATE(AnoPlanilha,8,1)))</f>
        <v/>
      </c>
      <c r="J23" s="44">
        <f>IF($A23="","",SUMIFS('Lançamentos'!$F$7:$F$1206,'Lançamentos'!$C$7:$C$1206,$A23,'Lançamentos'!$E$7:$E$1206,$B23,'Lançamentos'!$A$7:$A$1206,"&gt;="&amp;DATE(AnoPlanilha,8,1),'Lançamentos'!$A$7:$A$1206,"&lt;"&amp;DATE(AnoPlanilha,9,1)))</f>
        <v/>
      </c>
      <c r="K23" s="44">
        <f>IF($A23="","",SUMIFS('Lançamentos'!$F$7:$F$1206,'Lançamentos'!$C$7:$C$1206,$A23,'Lançamentos'!$E$7:$E$1206,$B23,'Lançamentos'!$A$7:$A$1206,"&gt;="&amp;DATE(AnoPlanilha,9,1),'Lançamentos'!$A$7:$A$1206,"&lt;"&amp;DATE(AnoPlanilha,10,1)))</f>
        <v/>
      </c>
      <c r="L23" s="44">
        <f>IF($A23="","",SUMIFS('Lançamentos'!$F$7:$F$1206,'Lançamentos'!$C$7:$C$1206,$A23,'Lançamentos'!$E$7:$E$1206,$B23,'Lançamentos'!$A$7:$A$1206,"&gt;="&amp;DATE(AnoPlanilha,10,1),'Lançamentos'!$A$7:$A$1206,"&lt;"&amp;DATE(AnoPlanilha,11,1)))</f>
        <v/>
      </c>
      <c r="M23" s="44">
        <f>IF($A23="","",SUMIFS('Lançamentos'!$F$7:$F$1206,'Lançamentos'!$C$7:$C$1206,$A23,'Lançamentos'!$E$7:$E$1206,$B23,'Lançamentos'!$A$7:$A$1206,"&gt;="&amp;DATE(AnoPlanilha,11,1),'Lançamentos'!$A$7:$A$1206,"&lt;"&amp;DATE(AnoPlanilha,12,1)))</f>
        <v/>
      </c>
      <c r="N23" s="44">
        <f>IF($A23="","",SUMIFS('Lançamentos'!$F$7:$F$1206,'Lançamentos'!$C$7:$C$1206,$A23,'Lançamentos'!$E$7:$E$1206,$B23,'Lançamentos'!$A$7:$A$1206,"&gt;="&amp;DATE(AnoPlanilha,12,1),'Lançamentos'!$A$7:$A$1206,"&lt;"&amp;DATE(AnoPlanilha,13,1)))</f>
        <v/>
      </c>
      <c r="O23" s="45">
        <f>IF($A23="","",SUM(C23:N23))</f>
        <v/>
      </c>
    </row>
    <row r="24">
      <c r="A24" s="20">
        <f>IF('Configuração'!$B$29="","",'Configuração'!$B$29)</f>
        <v/>
      </c>
      <c r="B24" s="37">
        <f>IF($A24="","",'Configuração'!$C$29)</f>
        <v/>
      </c>
      <c r="C24" s="44">
        <f>IF($A24="","",SUMIFS('Lançamentos'!$F$7:$F$1206,'Lançamentos'!$C$7:$C$1206,$A24,'Lançamentos'!$E$7:$E$1206,$B24,'Lançamentos'!$A$7:$A$1206,"&gt;="&amp;DATE(AnoPlanilha,1,1),'Lançamentos'!$A$7:$A$1206,"&lt;"&amp;DATE(AnoPlanilha,2,1)))</f>
        <v/>
      </c>
      <c r="D24" s="44">
        <f>IF($A24="","",SUMIFS('Lançamentos'!$F$7:$F$1206,'Lançamentos'!$C$7:$C$1206,$A24,'Lançamentos'!$E$7:$E$1206,$B24,'Lançamentos'!$A$7:$A$1206,"&gt;="&amp;DATE(AnoPlanilha,2,1),'Lançamentos'!$A$7:$A$1206,"&lt;"&amp;DATE(AnoPlanilha,3,1)))</f>
        <v/>
      </c>
      <c r="E24" s="44">
        <f>IF($A24="","",SUMIFS('Lançamentos'!$F$7:$F$1206,'Lançamentos'!$C$7:$C$1206,$A24,'Lançamentos'!$E$7:$E$1206,$B24,'Lançamentos'!$A$7:$A$1206,"&gt;="&amp;DATE(AnoPlanilha,3,1),'Lançamentos'!$A$7:$A$1206,"&lt;"&amp;DATE(AnoPlanilha,4,1)))</f>
        <v/>
      </c>
      <c r="F24" s="44">
        <f>IF($A24="","",SUMIFS('Lançamentos'!$F$7:$F$1206,'Lançamentos'!$C$7:$C$1206,$A24,'Lançamentos'!$E$7:$E$1206,$B24,'Lançamentos'!$A$7:$A$1206,"&gt;="&amp;DATE(AnoPlanilha,4,1),'Lançamentos'!$A$7:$A$1206,"&lt;"&amp;DATE(AnoPlanilha,5,1)))</f>
        <v/>
      </c>
      <c r="G24" s="44">
        <f>IF($A24="","",SUMIFS('Lançamentos'!$F$7:$F$1206,'Lançamentos'!$C$7:$C$1206,$A24,'Lançamentos'!$E$7:$E$1206,$B24,'Lançamentos'!$A$7:$A$1206,"&gt;="&amp;DATE(AnoPlanilha,5,1),'Lançamentos'!$A$7:$A$1206,"&lt;"&amp;DATE(AnoPlanilha,6,1)))</f>
        <v/>
      </c>
      <c r="H24" s="44">
        <f>IF($A24="","",SUMIFS('Lançamentos'!$F$7:$F$1206,'Lançamentos'!$C$7:$C$1206,$A24,'Lançamentos'!$E$7:$E$1206,$B24,'Lançamentos'!$A$7:$A$1206,"&gt;="&amp;DATE(AnoPlanilha,6,1),'Lançamentos'!$A$7:$A$1206,"&lt;"&amp;DATE(AnoPlanilha,7,1)))</f>
        <v/>
      </c>
      <c r="I24" s="44">
        <f>IF($A24="","",SUMIFS('Lançamentos'!$F$7:$F$1206,'Lançamentos'!$C$7:$C$1206,$A24,'Lançamentos'!$E$7:$E$1206,$B24,'Lançamentos'!$A$7:$A$1206,"&gt;="&amp;DATE(AnoPlanilha,7,1),'Lançamentos'!$A$7:$A$1206,"&lt;"&amp;DATE(AnoPlanilha,8,1)))</f>
        <v/>
      </c>
      <c r="J24" s="44">
        <f>IF($A24="","",SUMIFS('Lançamentos'!$F$7:$F$1206,'Lançamentos'!$C$7:$C$1206,$A24,'Lançamentos'!$E$7:$E$1206,$B24,'Lançamentos'!$A$7:$A$1206,"&gt;="&amp;DATE(AnoPlanilha,8,1),'Lançamentos'!$A$7:$A$1206,"&lt;"&amp;DATE(AnoPlanilha,9,1)))</f>
        <v/>
      </c>
      <c r="K24" s="44">
        <f>IF($A24="","",SUMIFS('Lançamentos'!$F$7:$F$1206,'Lançamentos'!$C$7:$C$1206,$A24,'Lançamentos'!$E$7:$E$1206,$B24,'Lançamentos'!$A$7:$A$1206,"&gt;="&amp;DATE(AnoPlanilha,9,1),'Lançamentos'!$A$7:$A$1206,"&lt;"&amp;DATE(AnoPlanilha,10,1)))</f>
        <v/>
      </c>
      <c r="L24" s="44">
        <f>IF($A24="","",SUMIFS('Lançamentos'!$F$7:$F$1206,'Lançamentos'!$C$7:$C$1206,$A24,'Lançamentos'!$E$7:$E$1206,$B24,'Lançamentos'!$A$7:$A$1206,"&gt;="&amp;DATE(AnoPlanilha,10,1),'Lançamentos'!$A$7:$A$1206,"&lt;"&amp;DATE(AnoPlanilha,11,1)))</f>
        <v/>
      </c>
      <c r="M24" s="44">
        <f>IF($A24="","",SUMIFS('Lançamentos'!$F$7:$F$1206,'Lançamentos'!$C$7:$C$1206,$A24,'Lançamentos'!$E$7:$E$1206,$B24,'Lançamentos'!$A$7:$A$1206,"&gt;="&amp;DATE(AnoPlanilha,11,1),'Lançamentos'!$A$7:$A$1206,"&lt;"&amp;DATE(AnoPlanilha,12,1)))</f>
        <v/>
      </c>
      <c r="N24" s="44">
        <f>IF($A24="","",SUMIFS('Lançamentos'!$F$7:$F$1206,'Lançamentos'!$C$7:$C$1206,$A24,'Lançamentos'!$E$7:$E$1206,$B24,'Lançamentos'!$A$7:$A$1206,"&gt;="&amp;DATE(AnoPlanilha,12,1),'Lançamentos'!$A$7:$A$1206,"&lt;"&amp;DATE(AnoPlanilha,13,1)))</f>
        <v/>
      </c>
      <c r="O24" s="45">
        <f>IF($A24="","",SUM(C24:N24))</f>
        <v/>
      </c>
    </row>
    <row r="25">
      <c r="A25" s="20">
        <f>IF('Configuração'!$B$30="","",'Configuração'!$B$30)</f>
        <v/>
      </c>
      <c r="B25" s="37">
        <f>IF($A25="","",'Configuração'!$C$30)</f>
        <v/>
      </c>
      <c r="C25" s="44">
        <f>IF($A25="","",SUMIFS('Lançamentos'!$F$7:$F$1206,'Lançamentos'!$C$7:$C$1206,$A25,'Lançamentos'!$E$7:$E$1206,$B25,'Lançamentos'!$A$7:$A$1206,"&gt;="&amp;DATE(AnoPlanilha,1,1),'Lançamentos'!$A$7:$A$1206,"&lt;"&amp;DATE(AnoPlanilha,2,1)))</f>
        <v/>
      </c>
      <c r="D25" s="44">
        <f>IF($A25="","",SUMIFS('Lançamentos'!$F$7:$F$1206,'Lançamentos'!$C$7:$C$1206,$A25,'Lançamentos'!$E$7:$E$1206,$B25,'Lançamentos'!$A$7:$A$1206,"&gt;="&amp;DATE(AnoPlanilha,2,1),'Lançamentos'!$A$7:$A$1206,"&lt;"&amp;DATE(AnoPlanilha,3,1)))</f>
        <v/>
      </c>
      <c r="E25" s="44">
        <f>IF($A25="","",SUMIFS('Lançamentos'!$F$7:$F$1206,'Lançamentos'!$C$7:$C$1206,$A25,'Lançamentos'!$E$7:$E$1206,$B25,'Lançamentos'!$A$7:$A$1206,"&gt;="&amp;DATE(AnoPlanilha,3,1),'Lançamentos'!$A$7:$A$1206,"&lt;"&amp;DATE(AnoPlanilha,4,1)))</f>
        <v/>
      </c>
      <c r="F25" s="44">
        <f>IF($A25="","",SUMIFS('Lançamentos'!$F$7:$F$1206,'Lançamentos'!$C$7:$C$1206,$A25,'Lançamentos'!$E$7:$E$1206,$B25,'Lançamentos'!$A$7:$A$1206,"&gt;="&amp;DATE(AnoPlanilha,4,1),'Lançamentos'!$A$7:$A$1206,"&lt;"&amp;DATE(AnoPlanilha,5,1)))</f>
        <v/>
      </c>
      <c r="G25" s="44">
        <f>IF($A25="","",SUMIFS('Lançamentos'!$F$7:$F$1206,'Lançamentos'!$C$7:$C$1206,$A25,'Lançamentos'!$E$7:$E$1206,$B25,'Lançamentos'!$A$7:$A$1206,"&gt;="&amp;DATE(AnoPlanilha,5,1),'Lançamentos'!$A$7:$A$1206,"&lt;"&amp;DATE(AnoPlanilha,6,1)))</f>
        <v/>
      </c>
      <c r="H25" s="44">
        <f>IF($A25="","",SUMIFS('Lançamentos'!$F$7:$F$1206,'Lançamentos'!$C$7:$C$1206,$A25,'Lançamentos'!$E$7:$E$1206,$B25,'Lançamentos'!$A$7:$A$1206,"&gt;="&amp;DATE(AnoPlanilha,6,1),'Lançamentos'!$A$7:$A$1206,"&lt;"&amp;DATE(AnoPlanilha,7,1)))</f>
        <v/>
      </c>
      <c r="I25" s="44">
        <f>IF($A25="","",SUMIFS('Lançamentos'!$F$7:$F$1206,'Lançamentos'!$C$7:$C$1206,$A25,'Lançamentos'!$E$7:$E$1206,$B25,'Lançamentos'!$A$7:$A$1206,"&gt;="&amp;DATE(AnoPlanilha,7,1),'Lançamentos'!$A$7:$A$1206,"&lt;"&amp;DATE(AnoPlanilha,8,1)))</f>
        <v/>
      </c>
      <c r="J25" s="44">
        <f>IF($A25="","",SUMIFS('Lançamentos'!$F$7:$F$1206,'Lançamentos'!$C$7:$C$1206,$A25,'Lançamentos'!$E$7:$E$1206,$B25,'Lançamentos'!$A$7:$A$1206,"&gt;="&amp;DATE(AnoPlanilha,8,1),'Lançamentos'!$A$7:$A$1206,"&lt;"&amp;DATE(AnoPlanilha,9,1)))</f>
        <v/>
      </c>
      <c r="K25" s="44">
        <f>IF($A25="","",SUMIFS('Lançamentos'!$F$7:$F$1206,'Lançamentos'!$C$7:$C$1206,$A25,'Lançamentos'!$E$7:$E$1206,$B25,'Lançamentos'!$A$7:$A$1206,"&gt;="&amp;DATE(AnoPlanilha,9,1),'Lançamentos'!$A$7:$A$1206,"&lt;"&amp;DATE(AnoPlanilha,10,1)))</f>
        <v/>
      </c>
      <c r="L25" s="44">
        <f>IF($A25="","",SUMIFS('Lançamentos'!$F$7:$F$1206,'Lançamentos'!$C$7:$C$1206,$A25,'Lançamentos'!$E$7:$E$1206,$B25,'Lançamentos'!$A$7:$A$1206,"&gt;="&amp;DATE(AnoPlanilha,10,1),'Lançamentos'!$A$7:$A$1206,"&lt;"&amp;DATE(AnoPlanilha,11,1)))</f>
        <v/>
      </c>
      <c r="M25" s="44">
        <f>IF($A25="","",SUMIFS('Lançamentos'!$F$7:$F$1206,'Lançamentos'!$C$7:$C$1206,$A25,'Lançamentos'!$E$7:$E$1206,$B25,'Lançamentos'!$A$7:$A$1206,"&gt;="&amp;DATE(AnoPlanilha,11,1),'Lançamentos'!$A$7:$A$1206,"&lt;"&amp;DATE(AnoPlanilha,12,1)))</f>
        <v/>
      </c>
      <c r="N25" s="44">
        <f>IF($A25="","",SUMIFS('Lançamentos'!$F$7:$F$1206,'Lançamentos'!$C$7:$C$1206,$A25,'Lançamentos'!$E$7:$E$1206,$B25,'Lançamentos'!$A$7:$A$1206,"&gt;="&amp;DATE(AnoPlanilha,12,1),'Lançamentos'!$A$7:$A$1206,"&lt;"&amp;DATE(AnoPlanilha,13,1)))</f>
        <v/>
      </c>
      <c r="O25" s="45">
        <f>IF($A25="","",SUM(C25:N25))</f>
        <v/>
      </c>
    </row>
    <row r="26">
      <c r="A26" s="20">
        <f>IF('Configuração'!$B$31="","",'Configuração'!$B$31)</f>
        <v/>
      </c>
      <c r="B26" s="37">
        <f>IF($A26="","",'Configuração'!$C$31)</f>
        <v/>
      </c>
      <c r="C26" s="44">
        <f>IF($A26="","",SUMIFS('Lançamentos'!$F$7:$F$1206,'Lançamentos'!$C$7:$C$1206,$A26,'Lançamentos'!$E$7:$E$1206,$B26,'Lançamentos'!$A$7:$A$1206,"&gt;="&amp;DATE(AnoPlanilha,1,1),'Lançamentos'!$A$7:$A$1206,"&lt;"&amp;DATE(AnoPlanilha,2,1)))</f>
        <v/>
      </c>
      <c r="D26" s="44">
        <f>IF($A26="","",SUMIFS('Lançamentos'!$F$7:$F$1206,'Lançamentos'!$C$7:$C$1206,$A26,'Lançamentos'!$E$7:$E$1206,$B26,'Lançamentos'!$A$7:$A$1206,"&gt;="&amp;DATE(AnoPlanilha,2,1),'Lançamentos'!$A$7:$A$1206,"&lt;"&amp;DATE(AnoPlanilha,3,1)))</f>
        <v/>
      </c>
      <c r="E26" s="44">
        <f>IF($A26="","",SUMIFS('Lançamentos'!$F$7:$F$1206,'Lançamentos'!$C$7:$C$1206,$A26,'Lançamentos'!$E$7:$E$1206,$B26,'Lançamentos'!$A$7:$A$1206,"&gt;="&amp;DATE(AnoPlanilha,3,1),'Lançamentos'!$A$7:$A$1206,"&lt;"&amp;DATE(AnoPlanilha,4,1)))</f>
        <v/>
      </c>
      <c r="F26" s="44">
        <f>IF($A26="","",SUMIFS('Lançamentos'!$F$7:$F$1206,'Lançamentos'!$C$7:$C$1206,$A26,'Lançamentos'!$E$7:$E$1206,$B26,'Lançamentos'!$A$7:$A$1206,"&gt;="&amp;DATE(AnoPlanilha,4,1),'Lançamentos'!$A$7:$A$1206,"&lt;"&amp;DATE(AnoPlanilha,5,1)))</f>
        <v/>
      </c>
      <c r="G26" s="44">
        <f>IF($A26="","",SUMIFS('Lançamentos'!$F$7:$F$1206,'Lançamentos'!$C$7:$C$1206,$A26,'Lançamentos'!$E$7:$E$1206,$B26,'Lançamentos'!$A$7:$A$1206,"&gt;="&amp;DATE(AnoPlanilha,5,1),'Lançamentos'!$A$7:$A$1206,"&lt;"&amp;DATE(AnoPlanilha,6,1)))</f>
        <v/>
      </c>
      <c r="H26" s="44">
        <f>IF($A26="","",SUMIFS('Lançamentos'!$F$7:$F$1206,'Lançamentos'!$C$7:$C$1206,$A26,'Lançamentos'!$E$7:$E$1206,$B26,'Lançamentos'!$A$7:$A$1206,"&gt;="&amp;DATE(AnoPlanilha,6,1),'Lançamentos'!$A$7:$A$1206,"&lt;"&amp;DATE(AnoPlanilha,7,1)))</f>
        <v/>
      </c>
      <c r="I26" s="44">
        <f>IF($A26="","",SUMIFS('Lançamentos'!$F$7:$F$1206,'Lançamentos'!$C$7:$C$1206,$A26,'Lançamentos'!$E$7:$E$1206,$B26,'Lançamentos'!$A$7:$A$1206,"&gt;="&amp;DATE(AnoPlanilha,7,1),'Lançamentos'!$A$7:$A$1206,"&lt;"&amp;DATE(AnoPlanilha,8,1)))</f>
        <v/>
      </c>
      <c r="J26" s="44">
        <f>IF($A26="","",SUMIFS('Lançamentos'!$F$7:$F$1206,'Lançamentos'!$C$7:$C$1206,$A26,'Lançamentos'!$E$7:$E$1206,$B26,'Lançamentos'!$A$7:$A$1206,"&gt;="&amp;DATE(AnoPlanilha,8,1),'Lançamentos'!$A$7:$A$1206,"&lt;"&amp;DATE(AnoPlanilha,9,1)))</f>
        <v/>
      </c>
      <c r="K26" s="44">
        <f>IF($A26="","",SUMIFS('Lançamentos'!$F$7:$F$1206,'Lançamentos'!$C$7:$C$1206,$A26,'Lançamentos'!$E$7:$E$1206,$B26,'Lançamentos'!$A$7:$A$1206,"&gt;="&amp;DATE(AnoPlanilha,9,1),'Lançamentos'!$A$7:$A$1206,"&lt;"&amp;DATE(AnoPlanilha,10,1)))</f>
        <v/>
      </c>
      <c r="L26" s="44">
        <f>IF($A26="","",SUMIFS('Lançamentos'!$F$7:$F$1206,'Lançamentos'!$C$7:$C$1206,$A26,'Lançamentos'!$E$7:$E$1206,$B26,'Lançamentos'!$A$7:$A$1206,"&gt;="&amp;DATE(AnoPlanilha,10,1),'Lançamentos'!$A$7:$A$1206,"&lt;"&amp;DATE(AnoPlanilha,11,1)))</f>
        <v/>
      </c>
      <c r="M26" s="44">
        <f>IF($A26="","",SUMIFS('Lançamentos'!$F$7:$F$1206,'Lançamentos'!$C$7:$C$1206,$A26,'Lançamentos'!$E$7:$E$1206,$B26,'Lançamentos'!$A$7:$A$1206,"&gt;="&amp;DATE(AnoPlanilha,11,1),'Lançamentos'!$A$7:$A$1206,"&lt;"&amp;DATE(AnoPlanilha,12,1)))</f>
        <v/>
      </c>
      <c r="N26" s="44">
        <f>IF($A26="","",SUMIFS('Lançamentos'!$F$7:$F$1206,'Lançamentos'!$C$7:$C$1206,$A26,'Lançamentos'!$E$7:$E$1206,$B26,'Lançamentos'!$A$7:$A$1206,"&gt;="&amp;DATE(AnoPlanilha,12,1),'Lançamentos'!$A$7:$A$1206,"&lt;"&amp;DATE(AnoPlanilha,13,1)))</f>
        <v/>
      </c>
      <c r="O26" s="45">
        <f>IF($A26="","",SUM(C26:N26))</f>
        <v/>
      </c>
    </row>
    <row r="27">
      <c r="A27" s="20">
        <f>IF('Configuração'!$B$32="","",'Configuração'!$B$32)</f>
        <v/>
      </c>
      <c r="B27" s="37">
        <f>IF($A27="","",'Configuração'!$C$32)</f>
        <v/>
      </c>
      <c r="C27" s="44">
        <f>IF($A27="","",SUMIFS('Lançamentos'!$F$7:$F$1206,'Lançamentos'!$C$7:$C$1206,$A27,'Lançamentos'!$E$7:$E$1206,$B27,'Lançamentos'!$A$7:$A$1206,"&gt;="&amp;DATE(AnoPlanilha,1,1),'Lançamentos'!$A$7:$A$1206,"&lt;"&amp;DATE(AnoPlanilha,2,1)))</f>
        <v/>
      </c>
      <c r="D27" s="44">
        <f>IF($A27="","",SUMIFS('Lançamentos'!$F$7:$F$1206,'Lançamentos'!$C$7:$C$1206,$A27,'Lançamentos'!$E$7:$E$1206,$B27,'Lançamentos'!$A$7:$A$1206,"&gt;="&amp;DATE(AnoPlanilha,2,1),'Lançamentos'!$A$7:$A$1206,"&lt;"&amp;DATE(AnoPlanilha,3,1)))</f>
        <v/>
      </c>
      <c r="E27" s="44">
        <f>IF($A27="","",SUMIFS('Lançamentos'!$F$7:$F$1206,'Lançamentos'!$C$7:$C$1206,$A27,'Lançamentos'!$E$7:$E$1206,$B27,'Lançamentos'!$A$7:$A$1206,"&gt;="&amp;DATE(AnoPlanilha,3,1),'Lançamentos'!$A$7:$A$1206,"&lt;"&amp;DATE(AnoPlanilha,4,1)))</f>
        <v/>
      </c>
      <c r="F27" s="44">
        <f>IF($A27="","",SUMIFS('Lançamentos'!$F$7:$F$1206,'Lançamentos'!$C$7:$C$1206,$A27,'Lançamentos'!$E$7:$E$1206,$B27,'Lançamentos'!$A$7:$A$1206,"&gt;="&amp;DATE(AnoPlanilha,4,1),'Lançamentos'!$A$7:$A$1206,"&lt;"&amp;DATE(AnoPlanilha,5,1)))</f>
        <v/>
      </c>
      <c r="G27" s="44">
        <f>IF($A27="","",SUMIFS('Lançamentos'!$F$7:$F$1206,'Lançamentos'!$C$7:$C$1206,$A27,'Lançamentos'!$E$7:$E$1206,$B27,'Lançamentos'!$A$7:$A$1206,"&gt;="&amp;DATE(AnoPlanilha,5,1),'Lançamentos'!$A$7:$A$1206,"&lt;"&amp;DATE(AnoPlanilha,6,1)))</f>
        <v/>
      </c>
      <c r="H27" s="44">
        <f>IF($A27="","",SUMIFS('Lançamentos'!$F$7:$F$1206,'Lançamentos'!$C$7:$C$1206,$A27,'Lançamentos'!$E$7:$E$1206,$B27,'Lançamentos'!$A$7:$A$1206,"&gt;="&amp;DATE(AnoPlanilha,6,1),'Lançamentos'!$A$7:$A$1206,"&lt;"&amp;DATE(AnoPlanilha,7,1)))</f>
        <v/>
      </c>
      <c r="I27" s="44">
        <f>IF($A27="","",SUMIFS('Lançamentos'!$F$7:$F$1206,'Lançamentos'!$C$7:$C$1206,$A27,'Lançamentos'!$E$7:$E$1206,$B27,'Lançamentos'!$A$7:$A$1206,"&gt;="&amp;DATE(AnoPlanilha,7,1),'Lançamentos'!$A$7:$A$1206,"&lt;"&amp;DATE(AnoPlanilha,8,1)))</f>
        <v/>
      </c>
      <c r="J27" s="44">
        <f>IF($A27="","",SUMIFS('Lançamentos'!$F$7:$F$1206,'Lançamentos'!$C$7:$C$1206,$A27,'Lançamentos'!$E$7:$E$1206,$B27,'Lançamentos'!$A$7:$A$1206,"&gt;="&amp;DATE(AnoPlanilha,8,1),'Lançamentos'!$A$7:$A$1206,"&lt;"&amp;DATE(AnoPlanilha,9,1)))</f>
        <v/>
      </c>
      <c r="K27" s="44">
        <f>IF($A27="","",SUMIFS('Lançamentos'!$F$7:$F$1206,'Lançamentos'!$C$7:$C$1206,$A27,'Lançamentos'!$E$7:$E$1206,$B27,'Lançamentos'!$A$7:$A$1206,"&gt;="&amp;DATE(AnoPlanilha,9,1),'Lançamentos'!$A$7:$A$1206,"&lt;"&amp;DATE(AnoPlanilha,10,1)))</f>
        <v/>
      </c>
      <c r="L27" s="44">
        <f>IF($A27="","",SUMIFS('Lançamentos'!$F$7:$F$1206,'Lançamentos'!$C$7:$C$1206,$A27,'Lançamentos'!$E$7:$E$1206,$B27,'Lançamentos'!$A$7:$A$1206,"&gt;="&amp;DATE(AnoPlanilha,10,1),'Lançamentos'!$A$7:$A$1206,"&lt;"&amp;DATE(AnoPlanilha,11,1)))</f>
        <v/>
      </c>
      <c r="M27" s="44">
        <f>IF($A27="","",SUMIFS('Lançamentos'!$F$7:$F$1206,'Lançamentos'!$C$7:$C$1206,$A27,'Lançamentos'!$E$7:$E$1206,$B27,'Lançamentos'!$A$7:$A$1206,"&gt;="&amp;DATE(AnoPlanilha,11,1),'Lançamentos'!$A$7:$A$1206,"&lt;"&amp;DATE(AnoPlanilha,12,1)))</f>
        <v/>
      </c>
      <c r="N27" s="44">
        <f>IF($A27="","",SUMIFS('Lançamentos'!$F$7:$F$1206,'Lançamentos'!$C$7:$C$1206,$A27,'Lançamentos'!$E$7:$E$1206,$B27,'Lançamentos'!$A$7:$A$1206,"&gt;="&amp;DATE(AnoPlanilha,12,1),'Lançamentos'!$A$7:$A$1206,"&lt;"&amp;DATE(AnoPlanilha,13,1)))</f>
        <v/>
      </c>
      <c r="O27" s="45">
        <f>IF($A27="","",SUM(C27:N27))</f>
        <v/>
      </c>
    </row>
    <row r="28">
      <c r="A28" s="20">
        <f>IF('Configuração'!$B$33="","",'Configuração'!$B$33)</f>
        <v/>
      </c>
      <c r="B28" s="37">
        <f>IF($A28="","",'Configuração'!$C$33)</f>
        <v/>
      </c>
      <c r="C28" s="44">
        <f>IF($A28="","",SUMIFS('Lançamentos'!$F$7:$F$1206,'Lançamentos'!$C$7:$C$1206,$A28,'Lançamentos'!$E$7:$E$1206,$B28,'Lançamentos'!$A$7:$A$1206,"&gt;="&amp;DATE(AnoPlanilha,1,1),'Lançamentos'!$A$7:$A$1206,"&lt;"&amp;DATE(AnoPlanilha,2,1)))</f>
        <v/>
      </c>
      <c r="D28" s="44">
        <f>IF($A28="","",SUMIFS('Lançamentos'!$F$7:$F$1206,'Lançamentos'!$C$7:$C$1206,$A28,'Lançamentos'!$E$7:$E$1206,$B28,'Lançamentos'!$A$7:$A$1206,"&gt;="&amp;DATE(AnoPlanilha,2,1),'Lançamentos'!$A$7:$A$1206,"&lt;"&amp;DATE(AnoPlanilha,3,1)))</f>
        <v/>
      </c>
      <c r="E28" s="44">
        <f>IF($A28="","",SUMIFS('Lançamentos'!$F$7:$F$1206,'Lançamentos'!$C$7:$C$1206,$A28,'Lançamentos'!$E$7:$E$1206,$B28,'Lançamentos'!$A$7:$A$1206,"&gt;="&amp;DATE(AnoPlanilha,3,1),'Lançamentos'!$A$7:$A$1206,"&lt;"&amp;DATE(AnoPlanilha,4,1)))</f>
        <v/>
      </c>
      <c r="F28" s="44">
        <f>IF($A28="","",SUMIFS('Lançamentos'!$F$7:$F$1206,'Lançamentos'!$C$7:$C$1206,$A28,'Lançamentos'!$E$7:$E$1206,$B28,'Lançamentos'!$A$7:$A$1206,"&gt;="&amp;DATE(AnoPlanilha,4,1),'Lançamentos'!$A$7:$A$1206,"&lt;"&amp;DATE(AnoPlanilha,5,1)))</f>
        <v/>
      </c>
      <c r="G28" s="44">
        <f>IF($A28="","",SUMIFS('Lançamentos'!$F$7:$F$1206,'Lançamentos'!$C$7:$C$1206,$A28,'Lançamentos'!$E$7:$E$1206,$B28,'Lançamentos'!$A$7:$A$1206,"&gt;="&amp;DATE(AnoPlanilha,5,1),'Lançamentos'!$A$7:$A$1206,"&lt;"&amp;DATE(AnoPlanilha,6,1)))</f>
        <v/>
      </c>
      <c r="H28" s="44">
        <f>IF($A28="","",SUMIFS('Lançamentos'!$F$7:$F$1206,'Lançamentos'!$C$7:$C$1206,$A28,'Lançamentos'!$E$7:$E$1206,$B28,'Lançamentos'!$A$7:$A$1206,"&gt;="&amp;DATE(AnoPlanilha,6,1),'Lançamentos'!$A$7:$A$1206,"&lt;"&amp;DATE(AnoPlanilha,7,1)))</f>
        <v/>
      </c>
      <c r="I28" s="44">
        <f>IF($A28="","",SUMIFS('Lançamentos'!$F$7:$F$1206,'Lançamentos'!$C$7:$C$1206,$A28,'Lançamentos'!$E$7:$E$1206,$B28,'Lançamentos'!$A$7:$A$1206,"&gt;="&amp;DATE(AnoPlanilha,7,1),'Lançamentos'!$A$7:$A$1206,"&lt;"&amp;DATE(AnoPlanilha,8,1)))</f>
        <v/>
      </c>
      <c r="J28" s="44">
        <f>IF($A28="","",SUMIFS('Lançamentos'!$F$7:$F$1206,'Lançamentos'!$C$7:$C$1206,$A28,'Lançamentos'!$E$7:$E$1206,$B28,'Lançamentos'!$A$7:$A$1206,"&gt;="&amp;DATE(AnoPlanilha,8,1),'Lançamentos'!$A$7:$A$1206,"&lt;"&amp;DATE(AnoPlanilha,9,1)))</f>
        <v/>
      </c>
      <c r="K28" s="44">
        <f>IF($A28="","",SUMIFS('Lançamentos'!$F$7:$F$1206,'Lançamentos'!$C$7:$C$1206,$A28,'Lançamentos'!$E$7:$E$1206,$B28,'Lançamentos'!$A$7:$A$1206,"&gt;="&amp;DATE(AnoPlanilha,9,1),'Lançamentos'!$A$7:$A$1206,"&lt;"&amp;DATE(AnoPlanilha,10,1)))</f>
        <v/>
      </c>
      <c r="L28" s="44">
        <f>IF($A28="","",SUMIFS('Lançamentos'!$F$7:$F$1206,'Lançamentos'!$C$7:$C$1206,$A28,'Lançamentos'!$E$7:$E$1206,$B28,'Lançamentos'!$A$7:$A$1206,"&gt;="&amp;DATE(AnoPlanilha,10,1),'Lançamentos'!$A$7:$A$1206,"&lt;"&amp;DATE(AnoPlanilha,11,1)))</f>
        <v/>
      </c>
      <c r="M28" s="44">
        <f>IF($A28="","",SUMIFS('Lançamentos'!$F$7:$F$1206,'Lançamentos'!$C$7:$C$1206,$A28,'Lançamentos'!$E$7:$E$1206,$B28,'Lançamentos'!$A$7:$A$1206,"&gt;="&amp;DATE(AnoPlanilha,11,1),'Lançamentos'!$A$7:$A$1206,"&lt;"&amp;DATE(AnoPlanilha,12,1)))</f>
        <v/>
      </c>
      <c r="N28" s="44">
        <f>IF($A28="","",SUMIFS('Lançamentos'!$F$7:$F$1206,'Lançamentos'!$C$7:$C$1206,$A28,'Lançamentos'!$E$7:$E$1206,$B28,'Lançamentos'!$A$7:$A$1206,"&gt;="&amp;DATE(AnoPlanilha,12,1),'Lançamentos'!$A$7:$A$1206,"&lt;"&amp;DATE(AnoPlanilha,13,1)))</f>
        <v/>
      </c>
      <c r="O28" s="45">
        <f>IF($A28="","",SUM(C28:N28))</f>
        <v/>
      </c>
    </row>
    <row r="29">
      <c r="A29" s="20">
        <f>IF('Configuração'!$B$34="","",'Configuração'!$B$34)</f>
        <v/>
      </c>
      <c r="B29" s="37">
        <f>IF($A29="","",'Configuração'!$C$34)</f>
        <v/>
      </c>
      <c r="C29" s="44">
        <f>IF($A29="","",SUMIFS('Lançamentos'!$F$7:$F$1206,'Lançamentos'!$C$7:$C$1206,$A29,'Lançamentos'!$E$7:$E$1206,$B29,'Lançamentos'!$A$7:$A$1206,"&gt;="&amp;DATE(AnoPlanilha,1,1),'Lançamentos'!$A$7:$A$1206,"&lt;"&amp;DATE(AnoPlanilha,2,1)))</f>
        <v/>
      </c>
      <c r="D29" s="44">
        <f>IF($A29="","",SUMIFS('Lançamentos'!$F$7:$F$1206,'Lançamentos'!$C$7:$C$1206,$A29,'Lançamentos'!$E$7:$E$1206,$B29,'Lançamentos'!$A$7:$A$1206,"&gt;="&amp;DATE(AnoPlanilha,2,1),'Lançamentos'!$A$7:$A$1206,"&lt;"&amp;DATE(AnoPlanilha,3,1)))</f>
        <v/>
      </c>
      <c r="E29" s="44">
        <f>IF($A29="","",SUMIFS('Lançamentos'!$F$7:$F$1206,'Lançamentos'!$C$7:$C$1206,$A29,'Lançamentos'!$E$7:$E$1206,$B29,'Lançamentos'!$A$7:$A$1206,"&gt;="&amp;DATE(AnoPlanilha,3,1),'Lançamentos'!$A$7:$A$1206,"&lt;"&amp;DATE(AnoPlanilha,4,1)))</f>
        <v/>
      </c>
      <c r="F29" s="44">
        <f>IF($A29="","",SUMIFS('Lançamentos'!$F$7:$F$1206,'Lançamentos'!$C$7:$C$1206,$A29,'Lançamentos'!$E$7:$E$1206,$B29,'Lançamentos'!$A$7:$A$1206,"&gt;="&amp;DATE(AnoPlanilha,4,1),'Lançamentos'!$A$7:$A$1206,"&lt;"&amp;DATE(AnoPlanilha,5,1)))</f>
        <v/>
      </c>
      <c r="G29" s="44">
        <f>IF($A29="","",SUMIFS('Lançamentos'!$F$7:$F$1206,'Lançamentos'!$C$7:$C$1206,$A29,'Lançamentos'!$E$7:$E$1206,$B29,'Lançamentos'!$A$7:$A$1206,"&gt;="&amp;DATE(AnoPlanilha,5,1),'Lançamentos'!$A$7:$A$1206,"&lt;"&amp;DATE(AnoPlanilha,6,1)))</f>
        <v/>
      </c>
      <c r="H29" s="44">
        <f>IF($A29="","",SUMIFS('Lançamentos'!$F$7:$F$1206,'Lançamentos'!$C$7:$C$1206,$A29,'Lançamentos'!$E$7:$E$1206,$B29,'Lançamentos'!$A$7:$A$1206,"&gt;="&amp;DATE(AnoPlanilha,6,1),'Lançamentos'!$A$7:$A$1206,"&lt;"&amp;DATE(AnoPlanilha,7,1)))</f>
        <v/>
      </c>
      <c r="I29" s="44">
        <f>IF($A29="","",SUMIFS('Lançamentos'!$F$7:$F$1206,'Lançamentos'!$C$7:$C$1206,$A29,'Lançamentos'!$E$7:$E$1206,$B29,'Lançamentos'!$A$7:$A$1206,"&gt;="&amp;DATE(AnoPlanilha,7,1),'Lançamentos'!$A$7:$A$1206,"&lt;"&amp;DATE(AnoPlanilha,8,1)))</f>
        <v/>
      </c>
      <c r="J29" s="44">
        <f>IF($A29="","",SUMIFS('Lançamentos'!$F$7:$F$1206,'Lançamentos'!$C$7:$C$1206,$A29,'Lançamentos'!$E$7:$E$1206,$B29,'Lançamentos'!$A$7:$A$1206,"&gt;="&amp;DATE(AnoPlanilha,8,1),'Lançamentos'!$A$7:$A$1206,"&lt;"&amp;DATE(AnoPlanilha,9,1)))</f>
        <v/>
      </c>
      <c r="K29" s="44">
        <f>IF($A29="","",SUMIFS('Lançamentos'!$F$7:$F$1206,'Lançamentos'!$C$7:$C$1206,$A29,'Lançamentos'!$E$7:$E$1206,$B29,'Lançamentos'!$A$7:$A$1206,"&gt;="&amp;DATE(AnoPlanilha,9,1),'Lançamentos'!$A$7:$A$1206,"&lt;"&amp;DATE(AnoPlanilha,10,1)))</f>
        <v/>
      </c>
      <c r="L29" s="44">
        <f>IF($A29="","",SUMIFS('Lançamentos'!$F$7:$F$1206,'Lançamentos'!$C$7:$C$1206,$A29,'Lançamentos'!$E$7:$E$1206,$B29,'Lançamentos'!$A$7:$A$1206,"&gt;="&amp;DATE(AnoPlanilha,10,1),'Lançamentos'!$A$7:$A$1206,"&lt;"&amp;DATE(AnoPlanilha,11,1)))</f>
        <v/>
      </c>
      <c r="M29" s="44">
        <f>IF($A29="","",SUMIFS('Lançamentos'!$F$7:$F$1206,'Lançamentos'!$C$7:$C$1206,$A29,'Lançamentos'!$E$7:$E$1206,$B29,'Lançamentos'!$A$7:$A$1206,"&gt;="&amp;DATE(AnoPlanilha,11,1),'Lançamentos'!$A$7:$A$1206,"&lt;"&amp;DATE(AnoPlanilha,12,1)))</f>
        <v/>
      </c>
      <c r="N29" s="44">
        <f>IF($A29="","",SUMIFS('Lançamentos'!$F$7:$F$1206,'Lançamentos'!$C$7:$C$1206,$A29,'Lançamentos'!$E$7:$E$1206,$B29,'Lançamentos'!$A$7:$A$1206,"&gt;="&amp;DATE(AnoPlanilha,12,1),'Lançamentos'!$A$7:$A$1206,"&lt;"&amp;DATE(AnoPlanilha,13,1)))</f>
        <v/>
      </c>
      <c r="O29" s="45">
        <f>IF($A29="","",SUM(C29:N29))</f>
        <v/>
      </c>
    </row>
    <row r="30">
      <c r="A30" s="20">
        <f>IF('Configuração'!$B$35="","",'Configuração'!$B$35)</f>
        <v/>
      </c>
      <c r="B30" s="37">
        <f>IF($A30="","",'Configuração'!$C$35)</f>
        <v/>
      </c>
      <c r="C30" s="44">
        <f>IF($A30="","",SUMIFS('Lançamentos'!$F$7:$F$1206,'Lançamentos'!$C$7:$C$1206,$A30,'Lançamentos'!$E$7:$E$1206,$B30,'Lançamentos'!$A$7:$A$1206,"&gt;="&amp;DATE(AnoPlanilha,1,1),'Lançamentos'!$A$7:$A$1206,"&lt;"&amp;DATE(AnoPlanilha,2,1)))</f>
        <v/>
      </c>
      <c r="D30" s="44">
        <f>IF($A30="","",SUMIFS('Lançamentos'!$F$7:$F$1206,'Lançamentos'!$C$7:$C$1206,$A30,'Lançamentos'!$E$7:$E$1206,$B30,'Lançamentos'!$A$7:$A$1206,"&gt;="&amp;DATE(AnoPlanilha,2,1),'Lançamentos'!$A$7:$A$1206,"&lt;"&amp;DATE(AnoPlanilha,3,1)))</f>
        <v/>
      </c>
      <c r="E30" s="44">
        <f>IF($A30="","",SUMIFS('Lançamentos'!$F$7:$F$1206,'Lançamentos'!$C$7:$C$1206,$A30,'Lançamentos'!$E$7:$E$1206,$B30,'Lançamentos'!$A$7:$A$1206,"&gt;="&amp;DATE(AnoPlanilha,3,1),'Lançamentos'!$A$7:$A$1206,"&lt;"&amp;DATE(AnoPlanilha,4,1)))</f>
        <v/>
      </c>
      <c r="F30" s="44">
        <f>IF($A30="","",SUMIFS('Lançamentos'!$F$7:$F$1206,'Lançamentos'!$C$7:$C$1206,$A30,'Lançamentos'!$E$7:$E$1206,$B30,'Lançamentos'!$A$7:$A$1206,"&gt;="&amp;DATE(AnoPlanilha,4,1),'Lançamentos'!$A$7:$A$1206,"&lt;"&amp;DATE(AnoPlanilha,5,1)))</f>
        <v/>
      </c>
      <c r="G30" s="44">
        <f>IF($A30="","",SUMIFS('Lançamentos'!$F$7:$F$1206,'Lançamentos'!$C$7:$C$1206,$A30,'Lançamentos'!$E$7:$E$1206,$B30,'Lançamentos'!$A$7:$A$1206,"&gt;="&amp;DATE(AnoPlanilha,5,1),'Lançamentos'!$A$7:$A$1206,"&lt;"&amp;DATE(AnoPlanilha,6,1)))</f>
        <v/>
      </c>
      <c r="H30" s="44">
        <f>IF($A30="","",SUMIFS('Lançamentos'!$F$7:$F$1206,'Lançamentos'!$C$7:$C$1206,$A30,'Lançamentos'!$E$7:$E$1206,$B30,'Lançamentos'!$A$7:$A$1206,"&gt;="&amp;DATE(AnoPlanilha,6,1),'Lançamentos'!$A$7:$A$1206,"&lt;"&amp;DATE(AnoPlanilha,7,1)))</f>
        <v/>
      </c>
      <c r="I30" s="44">
        <f>IF($A30="","",SUMIFS('Lançamentos'!$F$7:$F$1206,'Lançamentos'!$C$7:$C$1206,$A30,'Lançamentos'!$E$7:$E$1206,$B30,'Lançamentos'!$A$7:$A$1206,"&gt;="&amp;DATE(AnoPlanilha,7,1),'Lançamentos'!$A$7:$A$1206,"&lt;"&amp;DATE(AnoPlanilha,8,1)))</f>
        <v/>
      </c>
      <c r="J30" s="44">
        <f>IF($A30="","",SUMIFS('Lançamentos'!$F$7:$F$1206,'Lançamentos'!$C$7:$C$1206,$A30,'Lançamentos'!$E$7:$E$1206,$B30,'Lançamentos'!$A$7:$A$1206,"&gt;="&amp;DATE(AnoPlanilha,8,1),'Lançamentos'!$A$7:$A$1206,"&lt;"&amp;DATE(AnoPlanilha,9,1)))</f>
        <v/>
      </c>
      <c r="K30" s="44">
        <f>IF($A30="","",SUMIFS('Lançamentos'!$F$7:$F$1206,'Lançamentos'!$C$7:$C$1206,$A30,'Lançamentos'!$E$7:$E$1206,$B30,'Lançamentos'!$A$7:$A$1206,"&gt;="&amp;DATE(AnoPlanilha,9,1),'Lançamentos'!$A$7:$A$1206,"&lt;"&amp;DATE(AnoPlanilha,10,1)))</f>
        <v/>
      </c>
      <c r="L30" s="44">
        <f>IF($A30="","",SUMIFS('Lançamentos'!$F$7:$F$1206,'Lançamentos'!$C$7:$C$1206,$A30,'Lançamentos'!$E$7:$E$1206,$B30,'Lançamentos'!$A$7:$A$1206,"&gt;="&amp;DATE(AnoPlanilha,10,1),'Lançamentos'!$A$7:$A$1206,"&lt;"&amp;DATE(AnoPlanilha,11,1)))</f>
        <v/>
      </c>
      <c r="M30" s="44">
        <f>IF($A30="","",SUMIFS('Lançamentos'!$F$7:$F$1206,'Lançamentos'!$C$7:$C$1206,$A30,'Lançamentos'!$E$7:$E$1206,$B30,'Lançamentos'!$A$7:$A$1206,"&gt;="&amp;DATE(AnoPlanilha,11,1),'Lançamentos'!$A$7:$A$1206,"&lt;"&amp;DATE(AnoPlanilha,12,1)))</f>
        <v/>
      </c>
      <c r="N30" s="44">
        <f>IF($A30="","",SUMIFS('Lançamentos'!$F$7:$F$1206,'Lançamentos'!$C$7:$C$1206,$A30,'Lançamentos'!$E$7:$E$1206,$B30,'Lançamentos'!$A$7:$A$1206,"&gt;="&amp;DATE(AnoPlanilha,12,1),'Lançamentos'!$A$7:$A$1206,"&lt;"&amp;DATE(AnoPlanilha,13,1)))</f>
        <v/>
      </c>
      <c r="O30" s="45">
        <f>IF($A30="","",SUM(C30:N30))</f>
        <v/>
      </c>
    </row>
    <row r="31">
      <c r="A31" s="20">
        <f>IF('Configuração'!$B$36="","",'Configuração'!$B$36)</f>
        <v/>
      </c>
      <c r="B31" s="37">
        <f>IF($A31="","",'Configuração'!$C$36)</f>
        <v/>
      </c>
      <c r="C31" s="44">
        <f>IF($A31="","",SUMIFS('Lançamentos'!$F$7:$F$1206,'Lançamentos'!$C$7:$C$1206,$A31,'Lançamentos'!$E$7:$E$1206,$B31,'Lançamentos'!$A$7:$A$1206,"&gt;="&amp;DATE(AnoPlanilha,1,1),'Lançamentos'!$A$7:$A$1206,"&lt;"&amp;DATE(AnoPlanilha,2,1)))</f>
        <v/>
      </c>
      <c r="D31" s="44">
        <f>IF($A31="","",SUMIFS('Lançamentos'!$F$7:$F$1206,'Lançamentos'!$C$7:$C$1206,$A31,'Lançamentos'!$E$7:$E$1206,$B31,'Lançamentos'!$A$7:$A$1206,"&gt;="&amp;DATE(AnoPlanilha,2,1),'Lançamentos'!$A$7:$A$1206,"&lt;"&amp;DATE(AnoPlanilha,3,1)))</f>
        <v/>
      </c>
      <c r="E31" s="44">
        <f>IF($A31="","",SUMIFS('Lançamentos'!$F$7:$F$1206,'Lançamentos'!$C$7:$C$1206,$A31,'Lançamentos'!$E$7:$E$1206,$B31,'Lançamentos'!$A$7:$A$1206,"&gt;="&amp;DATE(AnoPlanilha,3,1),'Lançamentos'!$A$7:$A$1206,"&lt;"&amp;DATE(AnoPlanilha,4,1)))</f>
        <v/>
      </c>
      <c r="F31" s="44">
        <f>IF($A31="","",SUMIFS('Lançamentos'!$F$7:$F$1206,'Lançamentos'!$C$7:$C$1206,$A31,'Lançamentos'!$E$7:$E$1206,$B31,'Lançamentos'!$A$7:$A$1206,"&gt;="&amp;DATE(AnoPlanilha,4,1),'Lançamentos'!$A$7:$A$1206,"&lt;"&amp;DATE(AnoPlanilha,5,1)))</f>
        <v/>
      </c>
      <c r="G31" s="44">
        <f>IF($A31="","",SUMIFS('Lançamentos'!$F$7:$F$1206,'Lançamentos'!$C$7:$C$1206,$A31,'Lançamentos'!$E$7:$E$1206,$B31,'Lançamentos'!$A$7:$A$1206,"&gt;="&amp;DATE(AnoPlanilha,5,1),'Lançamentos'!$A$7:$A$1206,"&lt;"&amp;DATE(AnoPlanilha,6,1)))</f>
        <v/>
      </c>
      <c r="H31" s="44">
        <f>IF($A31="","",SUMIFS('Lançamentos'!$F$7:$F$1206,'Lançamentos'!$C$7:$C$1206,$A31,'Lançamentos'!$E$7:$E$1206,$B31,'Lançamentos'!$A$7:$A$1206,"&gt;="&amp;DATE(AnoPlanilha,6,1),'Lançamentos'!$A$7:$A$1206,"&lt;"&amp;DATE(AnoPlanilha,7,1)))</f>
        <v/>
      </c>
      <c r="I31" s="44">
        <f>IF($A31="","",SUMIFS('Lançamentos'!$F$7:$F$1206,'Lançamentos'!$C$7:$C$1206,$A31,'Lançamentos'!$E$7:$E$1206,$B31,'Lançamentos'!$A$7:$A$1206,"&gt;="&amp;DATE(AnoPlanilha,7,1),'Lançamentos'!$A$7:$A$1206,"&lt;"&amp;DATE(AnoPlanilha,8,1)))</f>
        <v/>
      </c>
      <c r="J31" s="44">
        <f>IF($A31="","",SUMIFS('Lançamentos'!$F$7:$F$1206,'Lançamentos'!$C$7:$C$1206,$A31,'Lançamentos'!$E$7:$E$1206,$B31,'Lançamentos'!$A$7:$A$1206,"&gt;="&amp;DATE(AnoPlanilha,8,1),'Lançamentos'!$A$7:$A$1206,"&lt;"&amp;DATE(AnoPlanilha,9,1)))</f>
        <v/>
      </c>
      <c r="K31" s="44">
        <f>IF($A31="","",SUMIFS('Lançamentos'!$F$7:$F$1206,'Lançamentos'!$C$7:$C$1206,$A31,'Lançamentos'!$E$7:$E$1206,$B31,'Lançamentos'!$A$7:$A$1206,"&gt;="&amp;DATE(AnoPlanilha,9,1),'Lançamentos'!$A$7:$A$1206,"&lt;"&amp;DATE(AnoPlanilha,10,1)))</f>
        <v/>
      </c>
      <c r="L31" s="44">
        <f>IF($A31="","",SUMIFS('Lançamentos'!$F$7:$F$1206,'Lançamentos'!$C$7:$C$1206,$A31,'Lançamentos'!$E$7:$E$1206,$B31,'Lançamentos'!$A$7:$A$1206,"&gt;="&amp;DATE(AnoPlanilha,10,1),'Lançamentos'!$A$7:$A$1206,"&lt;"&amp;DATE(AnoPlanilha,11,1)))</f>
        <v/>
      </c>
      <c r="M31" s="44">
        <f>IF($A31="","",SUMIFS('Lançamentos'!$F$7:$F$1206,'Lançamentos'!$C$7:$C$1206,$A31,'Lançamentos'!$E$7:$E$1206,$B31,'Lançamentos'!$A$7:$A$1206,"&gt;="&amp;DATE(AnoPlanilha,11,1),'Lançamentos'!$A$7:$A$1206,"&lt;"&amp;DATE(AnoPlanilha,12,1)))</f>
        <v/>
      </c>
      <c r="N31" s="44">
        <f>IF($A31="","",SUMIFS('Lançamentos'!$F$7:$F$1206,'Lançamentos'!$C$7:$C$1206,$A31,'Lançamentos'!$E$7:$E$1206,$B31,'Lançamentos'!$A$7:$A$1206,"&gt;="&amp;DATE(AnoPlanilha,12,1),'Lançamentos'!$A$7:$A$1206,"&lt;"&amp;DATE(AnoPlanilha,13,1)))</f>
        <v/>
      </c>
      <c r="O31" s="45">
        <f>IF($A31="","",SUM(C31:N31))</f>
        <v/>
      </c>
    </row>
    <row r="32">
      <c r="A32" s="20">
        <f>IF('Configuração'!$B$37="","",'Configuração'!$B$37)</f>
        <v/>
      </c>
      <c r="B32" s="37">
        <f>IF($A32="","",'Configuração'!$C$37)</f>
        <v/>
      </c>
      <c r="C32" s="44">
        <f>IF($A32="","",SUMIFS('Lançamentos'!$F$7:$F$1206,'Lançamentos'!$C$7:$C$1206,$A32,'Lançamentos'!$E$7:$E$1206,$B32,'Lançamentos'!$A$7:$A$1206,"&gt;="&amp;DATE(AnoPlanilha,1,1),'Lançamentos'!$A$7:$A$1206,"&lt;"&amp;DATE(AnoPlanilha,2,1)))</f>
        <v/>
      </c>
      <c r="D32" s="44">
        <f>IF($A32="","",SUMIFS('Lançamentos'!$F$7:$F$1206,'Lançamentos'!$C$7:$C$1206,$A32,'Lançamentos'!$E$7:$E$1206,$B32,'Lançamentos'!$A$7:$A$1206,"&gt;="&amp;DATE(AnoPlanilha,2,1),'Lançamentos'!$A$7:$A$1206,"&lt;"&amp;DATE(AnoPlanilha,3,1)))</f>
        <v/>
      </c>
      <c r="E32" s="44">
        <f>IF($A32="","",SUMIFS('Lançamentos'!$F$7:$F$1206,'Lançamentos'!$C$7:$C$1206,$A32,'Lançamentos'!$E$7:$E$1206,$B32,'Lançamentos'!$A$7:$A$1206,"&gt;="&amp;DATE(AnoPlanilha,3,1),'Lançamentos'!$A$7:$A$1206,"&lt;"&amp;DATE(AnoPlanilha,4,1)))</f>
        <v/>
      </c>
      <c r="F32" s="44">
        <f>IF($A32="","",SUMIFS('Lançamentos'!$F$7:$F$1206,'Lançamentos'!$C$7:$C$1206,$A32,'Lançamentos'!$E$7:$E$1206,$B32,'Lançamentos'!$A$7:$A$1206,"&gt;="&amp;DATE(AnoPlanilha,4,1),'Lançamentos'!$A$7:$A$1206,"&lt;"&amp;DATE(AnoPlanilha,5,1)))</f>
        <v/>
      </c>
      <c r="G32" s="44">
        <f>IF($A32="","",SUMIFS('Lançamentos'!$F$7:$F$1206,'Lançamentos'!$C$7:$C$1206,$A32,'Lançamentos'!$E$7:$E$1206,$B32,'Lançamentos'!$A$7:$A$1206,"&gt;="&amp;DATE(AnoPlanilha,5,1),'Lançamentos'!$A$7:$A$1206,"&lt;"&amp;DATE(AnoPlanilha,6,1)))</f>
        <v/>
      </c>
      <c r="H32" s="44">
        <f>IF($A32="","",SUMIFS('Lançamentos'!$F$7:$F$1206,'Lançamentos'!$C$7:$C$1206,$A32,'Lançamentos'!$E$7:$E$1206,$B32,'Lançamentos'!$A$7:$A$1206,"&gt;="&amp;DATE(AnoPlanilha,6,1),'Lançamentos'!$A$7:$A$1206,"&lt;"&amp;DATE(AnoPlanilha,7,1)))</f>
        <v/>
      </c>
      <c r="I32" s="44">
        <f>IF($A32="","",SUMIFS('Lançamentos'!$F$7:$F$1206,'Lançamentos'!$C$7:$C$1206,$A32,'Lançamentos'!$E$7:$E$1206,$B32,'Lançamentos'!$A$7:$A$1206,"&gt;="&amp;DATE(AnoPlanilha,7,1),'Lançamentos'!$A$7:$A$1206,"&lt;"&amp;DATE(AnoPlanilha,8,1)))</f>
        <v/>
      </c>
      <c r="J32" s="44">
        <f>IF($A32="","",SUMIFS('Lançamentos'!$F$7:$F$1206,'Lançamentos'!$C$7:$C$1206,$A32,'Lançamentos'!$E$7:$E$1206,$B32,'Lançamentos'!$A$7:$A$1206,"&gt;="&amp;DATE(AnoPlanilha,8,1),'Lançamentos'!$A$7:$A$1206,"&lt;"&amp;DATE(AnoPlanilha,9,1)))</f>
        <v/>
      </c>
      <c r="K32" s="44">
        <f>IF($A32="","",SUMIFS('Lançamentos'!$F$7:$F$1206,'Lançamentos'!$C$7:$C$1206,$A32,'Lançamentos'!$E$7:$E$1206,$B32,'Lançamentos'!$A$7:$A$1206,"&gt;="&amp;DATE(AnoPlanilha,9,1),'Lançamentos'!$A$7:$A$1206,"&lt;"&amp;DATE(AnoPlanilha,10,1)))</f>
        <v/>
      </c>
      <c r="L32" s="44">
        <f>IF($A32="","",SUMIFS('Lançamentos'!$F$7:$F$1206,'Lançamentos'!$C$7:$C$1206,$A32,'Lançamentos'!$E$7:$E$1206,$B32,'Lançamentos'!$A$7:$A$1206,"&gt;="&amp;DATE(AnoPlanilha,10,1),'Lançamentos'!$A$7:$A$1206,"&lt;"&amp;DATE(AnoPlanilha,11,1)))</f>
        <v/>
      </c>
      <c r="M32" s="44">
        <f>IF($A32="","",SUMIFS('Lançamentos'!$F$7:$F$1206,'Lançamentos'!$C$7:$C$1206,$A32,'Lançamentos'!$E$7:$E$1206,$B32,'Lançamentos'!$A$7:$A$1206,"&gt;="&amp;DATE(AnoPlanilha,11,1),'Lançamentos'!$A$7:$A$1206,"&lt;"&amp;DATE(AnoPlanilha,12,1)))</f>
        <v/>
      </c>
      <c r="N32" s="44">
        <f>IF($A32="","",SUMIFS('Lançamentos'!$F$7:$F$1206,'Lançamentos'!$C$7:$C$1206,$A32,'Lançamentos'!$E$7:$E$1206,$B32,'Lançamentos'!$A$7:$A$1206,"&gt;="&amp;DATE(AnoPlanilha,12,1),'Lançamentos'!$A$7:$A$1206,"&lt;"&amp;DATE(AnoPlanilha,13,1)))</f>
        <v/>
      </c>
      <c r="O32" s="45">
        <f>IF($A32="","",SUM(C32:N32))</f>
        <v/>
      </c>
    </row>
    <row r="33">
      <c r="A33" s="20">
        <f>IF('Configuração'!$B$38="","",'Configuração'!$B$38)</f>
        <v/>
      </c>
      <c r="B33" s="37">
        <f>IF($A33="","",'Configuração'!$C$38)</f>
        <v/>
      </c>
      <c r="C33" s="44">
        <f>IF($A33="","",SUMIFS('Lançamentos'!$F$7:$F$1206,'Lançamentos'!$C$7:$C$1206,$A33,'Lançamentos'!$E$7:$E$1206,$B33,'Lançamentos'!$A$7:$A$1206,"&gt;="&amp;DATE(AnoPlanilha,1,1),'Lançamentos'!$A$7:$A$1206,"&lt;"&amp;DATE(AnoPlanilha,2,1)))</f>
        <v/>
      </c>
      <c r="D33" s="44">
        <f>IF($A33="","",SUMIFS('Lançamentos'!$F$7:$F$1206,'Lançamentos'!$C$7:$C$1206,$A33,'Lançamentos'!$E$7:$E$1206,$B33,'Lançamentos'!$A$7:$A$1206,"&gt;="&amp;DATE(AnoPlanilha,2,1),'Lançamentos'!$A$7:$A$1206,"&lt;"&amp;DATE(AnoPlanilha,3,1)))</f>
        <v/>
      </c>
      <c r="E33" s="44">
        <f>IF($A33="","",SUMIFS('Lançamentos'!$F$7:$F$1206,'Lançamentos'!$C$7:$C$1206,$A33,'Lançamentos'!$E$7:$E$1206,$B33,'Lançamentos'!$A$7:$A$1206,"&gt;="&amp;DATE(AnoPlanilha,3,1),'Lançamentos'!$A$7:$A$1206,"&lt;"&amp;DATE(AnoPlanilha,4,1)))</f>
        <v/>
      </c>
      <c r="F33" s="44">
        <f>IF($A33="","",SUMIFS('Lançamentos'!$F$7:$F$1206,'Lançamentos'!$C$7:$C$1206,$A33,'Lançamentos'!$E$7:$E$1206,$B33,'Lançamentos'!$A$7:$A$1206,"&gt;="&amp;DATE(AnoPlanilha,4,1),'Lançamentos'!$A$7:$A$1206,"&lt;"&amp;DATE(AnoPlanilha,5,1)))</f>
        <v/>
      </c>
      <c r="G33" s="44">
        <f>IF($A33="","",SUMIFS('Lançamentos'!$F$7:$F$1206,'Lançamentos'!$C$7:$C$1206,$A33,'Lançamentos'!$E$7:$E$1206,$B33,'Lançamentos'!$A$7:$A$1206,"&gt;="&amp;DATE(AnoPlanilha,5,1),'Lançamentos'!$A$7:$A$1206,"&lt;"&amp;DATE(AnoPlanilha,6,1)))</f>
        <v/>
      </c>
      <c r="H33" s="44">
        <f>IF($A33="","",SUMIFS('Lançamentos'!$F$7:$F$1206,'Lançamentos'!$C$7:$C$1206,$A33,'Lançamentos'!$E$7:$E$1206,$B33,'Lançamentos'!$A$7:$A$1206,"&gt;="&amp;DATE(AnoPlanilha,6,1),'Lançamentos'!$A$7:$A$1206,"&lt;"&amp;DATE(AnoPlanilha,7,1)))</f>
        <v/>
      </c>
      <c r="I33" s="44">
        <f>IF($A33="","",SUMIFS('Lançamentos'!$F$7:$F$1206,'Lançamentos'!$C$7:$C$1206,$A33,'Lançamentos'!$E$7:$E$1206,$B33,'Lançamentos'!$A$7:$A$1206,"&gt;="&amp;DATE(AnoPlanilha,7,1),'Lançamentos'!$A$7:$A$1206,"&lt;"&amp;DATE(AnoPlanilha,8,1)))</f>
        <v/>
      </c>
      <c r="J33" s="44">
        <f>IF($A33="","",SUMIFS('Lançamentos'!$F$7:$F$1206,'Lançamentos'!$C$7:$C$1206,$A33,'Lançamentos'!$E$7:$E$1206,$B33,'Lançamentos'!$A$7:$A$1206,"&gt;="&amp;DATE(AnoPlanilha,8,1),'Lançamentos'!$A$7:$A$1206,"&lt;"&amp;DATE(AnoPlanilha,9,1)))</f>
        <v/>
      </c>
      <c r="K33" s="44">
        <f>IF($A33="","",SUMIFS('Lançamentos'!$F$7:$F$1206,'Lançamentos'!$C$7:$C$1206,$A33,'Lançamentos'!$E$7:$E$1206,$B33,'Lançamentos'!$A$7:$A$1206,"&gt;="&amp;DATE(AnoPlanilha,9,1),'Lançamentos'!$A$7:$A$1206,"&lt;"&amp;DATE(AnoPlanilha,10,1)))</f>
        <v/>
      </c>
      <c r="L33" s="44">
        <f>IF($A33="","",SUMIFS('Lançamentos'!$F$7:$F$1206,'Lançamentos'!$C$7:$C$1206,$A33,'Lançamentos'!$E$7:$E$1206,$B33,'Lançamentos'!$A$7:$A$1206,"&gt;="&amp;DATE(AnoPlanilha,10,1),'Lançamentos'!$A$7:$A$1206,"&lt;"&amp;DATE(AnoPlanilha,11,1)))</f>
        <v/>
      </c>
      <c r="M33" s="44">
        <f>IF($A33="","",SUMIFS('Lançamentos'!$F$7:$F$1206,'Lançamentos'!$C$7:$C$1206,$A33,'Lançamentos'!$E$7:$E$1206,$B33,'Lançamentos'!$A$7:$A$1206,"&gt;="&amp;DATE(AnoPlanilha,11,1),'Lançamentos'!$A$7:$A$1206,"&lt;"&amp;DATE(AnoPlanilha,12,1)))</f>
        <v/>
      </c>
      <c r="N33" s="44">
        <f>IF($A33="","",SUMIFS('Lançamentos'!$F$7:$F$1206,'Lançamentos'!$C$7:$C$1206,$A33,'Lançamentos'!$E$7:$E$1206,$B33,'Lançamentos'!$A$7:$A$1206,"&gt;="&amp;DATE(AnoPlanilha,12,1),'Lançamentos'!$A$7:$A$1206,"&lt;"&amp;DATE(AnoPlanilha,13,1)))</f>
        <v/>
      </c>
      <c r="O33" s="45">
        <f>IF($A33="","",SUM(C33:N33))</f>
        <v/>
      </c>
    </row>
    <row r="34">
      <c r="A34" s="20">
        <f>IF('Configuração'!$B$39="","",'Configuração'!$B$39)</f>
        <v/>
      </c>
      <c r="B34" s="37">
        <f>IF($A34="","",'Configuração'!$C$39)</f>
        <v/>
      </c>
      <c r="C34" s="44">
        <f>IF($A34="","",SUMIFS('Lançamentos'!$F$7:$F$1206,'Lançamentos'!$C$7:$C$1206,$A34,'Lançamentos'!$E$7:$E$1206,$B34,'Lançamentos'!$A$7:$A$1206,"&gt;="&amp;DATE(AnoPlanilha,1,1),'Lançamentos'!$A$7:$A$1206,"&lt;"&amp;DATE(AnoPlanilha,2,1)))</f>
        <v/>
      </c>
      <c r="D34" s="44">
        <f>IF($A34="","",SUMIFS('Lançamentos'!$F$7:$F$1206,'Lançamentos'!$C$7:$C$1206,$A34,'Lançamentos'!$E$7:$E$1206,$B34,'Lançamentos'!$A$7:$A$1206,"&gt;="&amp;DATE(AnoPlanilha,2,1),'Lançamentos'!$A$7:$A$1206,"&lt;"&amp;DATE(AnoPlanilha,3,1)))</f>
        <v/>
      </c>
      <c r="E34" s="44">
        <f>IF($A34="","",SUMIFS('Lançamentos'!$F$7:$F$1206,'Lançamentos'!$C$7:$C$1206,$A34,'Lançamentos'!$E$7:$E$1206,$B34,'Lançamentos'!$A$7:$A$1206,"&gt;="&amp;DATE(AnoPlanilha,3,1),'Lançamentos'!$A$7:$A$1206,"&lt;"&amp;DATE(AnoPlanilha,4,1)))</f>
        <v/>
      </c>
      <c r="F34" s="44">
        <f>IF($A34="","",SUMIFS('Lançamentos'!$F$7:$F$1206,'Lançamentos'!$C$7:$C$1206,$A34,'Lançamentos'!$E$7:$E$1206,$B34,'Lançamentos'!$A$7:$A$1206,"&gt;="&amp;DATE(AnoPlanilha,4,1),'Lançamentos'!$A$7:$A$1206,"&lt;"&amp;DATE(AnoPlanilha,5,1)))</f>
        <v/>
      </c>
      <c r="G34" s="44">
        <f>IF($A34="","",SUMIFS('Lançamentos'!$F$7:$F$1206,'Lançamentos'!$C$7:$C$1206,$A34,'Lançamentos'!$E$7:$E$1206,$B34,'Lançamentos'!$A$7:$A$1206,"&gt;="&amp;DATE(AnoPlanilha,5,1),'Lançamentos'!$A$7:$A$1206,"&lt;"&amp;DATE(AnoPlanilha,6,1)))</f>
        <v/>
      </c>
      <c r="H34" s="44">
        <f>IF($A34="","",SUMIFS('Lançamentos'!$F$7:$F$1206,'Lançamentos'!$C$7:$C$1206,$A34,'Lançamentos'!$E$7:$E$1206,$B34,'Lançamentos'!$A$7:$A$1206,"&gt;="&amp;DATE(AnoPlanilha,6,1),'Lançamentos'!$A$7:$A$1206,"&lt;"&amp;DATE(AnoPlanilha,7,1)))</f>
        <v/>
      </c>
      <c r="I34" s="44">
        <f>IF($A34="","",SUMIFS('Lançamentos'!$F$7:$F$1206,'Lançamentos'!$C$7:$C$1206,$A34,'Lançamentos'!$E$7:$E$1206,$B34,'Lançamentos'!$A$7:$A$1206,"&gt;="&amp;DATE(AnoPlanilha,7,1),'Lançamentos'!$A$7:$A$1206,"&lt;"&amp;DATE(AnoPlanilha,8,1)))</f>
        <v/>
      </c>
      <c r="J34" s="44">
        <f>IF($A34="","",SUMIFS('Lançamentos'!$F$7:$F$1206,'Lançamentos'!$C$7:$C$1206,$A34,'Lançamentos'!$E$7:$E$1206,$B34,'Lançamentos'!$A$7:$A$1206,"&gt;="&amp;DATE(AnoPlanilha,8,1),'Lançamentos'!$A$7:$A$1206,"&lt;"&amp;DATE(AnoPlanilha,9,1)))</f>
        <v/>
      </c>
      <c r="K34" s="44">
        <f>IF($A34="","",SUMIFS('Lançamentos'!$F$7:$F$1206,'Lançamentos'!$C$7:$C$1206,$A34,'Lançamentos'!$E$7:$E$1206,$B34,'Lançamentos'!$A$7:$A$1206,"&gt;="&amp;DATE(AnoPlanilha,9,1),'Lançamentos'!$A$7:$A$1206,"&lt;"&amp;DATE(AnoPlanilha,10,1)))</f>
        <v/>
      </c>
      <c r="L34" s="44">
        <f>IF($A34="","",SUMIFS('Lançamentos'!$F$7:$F$1206,'Lançamentos'!$C$7:$C$1206,$A34,'Lançamentos'!$E$7:$E$1206,$B34,'Lançamentos'!$A$7:$A$1206,"&gt;="&amp;DATE(AnoPlanilha,10,1),'Lançamentos'!$A$7:$A$1206,"&lt;"&amp;DATE(AnoPlanilha,11,1)))</f>
        <v/>
      </c>
      <c r="M34" s="44">
        <f>IF($A34="","",SUMIFS('Lançamentos'!$F$7:$F$1206,'Lançamentos'!$C$7:$C$1206,$A34,'Lançamentos'!$E$7:$E$1206,$B34,'Lançamentos'!$A$7:$A$1206,"&gt;="&amp;DATE(AnoPlanilha,11,1),'Lançamentos'!$A$7:$A$1206,"&lt;"&amp;DATE(AnoPlanilha,12,1)))</f>
        <v/>
      </c>
      <c r="N34" s="44">
        <f>IF($A34="","",SUMIFS('Lançamentos'!$F$7:$F$1206,'Lançamentos'!$C$7:$C$1206,$A34,'Lançamentos'!$E$7:$E$1206,$B34,'Lançamentos'!$A$7:$A$1206,"&gt;="&amp;DATE(AnoPlanilha,12,1),'Lançamentos'!$A$7:$A$1206,"&lt;"&amp;DATE(AnoPlanilha,13,1)))</f>
        <v/>
      </c>
      <c r="O34" s="45">
        <f>IF($A34="","",SUM(C34:N34))</f>
        <v/>
      </c>
    </row>
    <row r="35">
      <c r="A35" s="20">
        <f>IF('Configuração'!$B$40="","",'Configuração'!$B$40)</f>
        <v/>
      </c>
      <c r="B35" s="37">
        <f>IF($A35="","",'Configuração'!$C$40)</f>
        <v/>
      </c>
      <c r="C35" s="44">
        <f>IF($A35="","",SUMIFS('Lançamentos'!$F$7:$F$1206,'Lançamentos'!$C$7:$C$1206,$A35,'Lançamentos'!$E$7:$E$1206,$B35,'Lançamentos'!$A$7:$A$1206,"&gt;="&amp;DATE(AnoPlanilha,1,1),'Lançamentos'!$A$7:$A$1206,"&lt;"&amp;DATE(AnoPlanilha,2,1)))</f>
        <v/>
      </c>
      <c r="D35" s="44">
        <f>IF($A35="","",SUMIFS('Lançamentos'!$F$7:$F$1206,'Lançamentos'!$C$7:$C$1206,$A35,'Lançamentos'!$E$7:$E$1206,$B35,'Lançamentos'!$A$7:$A$1206,"&gt;="&amp;DATE(AnoPlanilha,2,1),'Lançamentos'!$A$7:$A$1206,"&lt;"&amp;DATE(AnoPlanilha,3,1)))</f>
        <v/>
      </c>
      <c r="E35" s="44">
        <f>IF($A35="","",SUMIFS('Lançamentos'!$F$7:$F$1206,'Lançamentos'!$C$7:$C$1206,$A35,'Lançamentos'!$E$7:$E$1206,$B35,'Lançamentos'!$A$7:$A$1206,"&gt;="&amp;DATE(AnoPlanilha,3,1),'Lançamentos'!$A$7:$A$1206,"&lt;"&amp;DATE(AnoPlanilha,4,1)))</f>
        <v/>
      </c>
      <c r="F35" s="44">
        <f>IF($A35="","",SUMIFS('Lançamentos'!$F$7:$F$1206,'Lançamentos'!$C$7:$C$1206,$A35,'Lançamentos'!$E$7:$E$1206,$B35,'Lançamentos'!$A$7:$A$1206,"&gt;="&amp;DATE(AnoPlanilha,4,1),'Lançamentos'!$A$7:$A$1206,"&lt;"&amp;DATE(AnoPlanilha,5,1)))</f>
        <v/>
      </c>
      <c r="G35" s="44">
        <f>IF($A35="","",SUMIFS('Lançamentos'!$F$7:$F$1206,'Lançamentos'!$C$7:$C$1206,$A35,'Lançamentos'!$E$7:$E$1206,$B35,'Lançamentos'!$A$7:$A$1206,"&gt;="&amp;DATE(AnoPlanilha,5,1),'Lançamentos'!$A$7:$A$1206,"&lt;"&amp;DATE(AnoPlanilha,6,1)))</f>
        <v/>
      </c>
      <c r="H35" s="44">
        <f>IF($A35="","",SUMIFS('Lançamentos'!$F$7:$F$1206,'Lançamentos'!$C$7:$C$1206,$A35,'Lançamentos'!$E$7:$E$1206,$B35,'Lançamentos'!$A$7:$A$1206,"&gt;="&amp;DATE(AnoPlanilha,6,1),'Lançamentos'!$A$7:$A$1206,"&lt;"&amp;DATE(AnoPlanilha,7,1)))</f>
        <v/>
      </c>
      <c r="I35" s="44">
        <f>IF($A35="","",SUMIFS('Lançamentos'!$F$7:$F$1206,'Lançamentos'!$C$7:$C$1206,$A35,'Lançamentos'!$E$7:$E$1206,$B35,'Lançamentos'!$A$7:$A$1206,"&gt;="&amp;DATE(AnoPlanilha,7,1),'Lançamentos'!$A$7:$A$1206,"&lt;"&amp;DATE(AnoPlanilha,8,1)))</f>
        <v/>
      </c>
      <c r="J35" s="44">
        <f>IF($A35="","",SUMIFS('Lançamentos'!$F$7:$F$1206,'Lançamentos'!$C$7:$C$1206,$A35,'Lançamentos'!$E$7:$E$1206,$B35,'Lançamentos'!$A$7:$A$1206,"&gt;="&amp;DATE(AnoPlanilha,8,1),'Lançamentos'!$A$7:$A$1206,"&lt;"&amp;DATE(AnoPlanilha,9,1)))</f>
        <v/>
      </c>
      <c r="K35" s="44">
        <f>IF($A35="","",SUMIFS('Lançamentos'!$F$7:$F$1206,'Lançamentos'!$C$7:$C$1206,$A35,'Lançamentos'!$E$7:$E$1206,$B35,'Lançamentos'!$A$7:$A$1206,"&gt;="&amp;DATE(AnoPlanilha,9,1),'Lançamentos'!$A$7:$A$1206,"&lt;"&amp;DATE(AnoPlanilha,10,1)))</f>
        <v/>
      </c>
      <c r="L35" s="44">
        <f>IF($A35="","",SUMIFS('Lançamentos'!$F$7:$F$1206,'Lançamentos'!$C$7:$C$1206,$A35,'Lançamentos'!$E$7:$E$1206,$B35,'Lançamentos'!$A$7:$A$1206,"&gt;="&amp;DATE(AnoPlanilha,10,1),'Lançamentos'!$A$7:$A$1206,"&lt;"&amp;DATE(AnoPlanilha,11,1)))</f>
        <v/>
      </c>
      <c r="M35" s="44">
        <f>IF($A35="","",SUMIFS('Lançamentos'!$F$7:$F$1206,'Lançamentos'!$C$7:$C$1206,$A35,'Lançamentos'!$E$7:$E$1206,$B35,'Lançamentos'!$A$7:$A$1206,"&gt;="&amp;DATE(AnoPlanilha,11,1),'Lançamentos'!$A$7:$A$1206,"&lt;"&amp;DATE(AnoPlanilha,12,1)))</f>
        <v/>
      </c>
      <c r="N35" s="44">
        <f>IF($A35="","",SUMIFS('Lançamentos'!$F$7:$F$1206,'Lançamentos'!$C$7:$C$1206,$A35,'Lançamentos'!$E$7:$E$1206,$B35,'Lançamentos'!$A$7:$A$1206,"&gt;="&amp;DATE(AnoPlanilha,12,1),'Lançamentos'!$A$7:$A$1206,"&lt;"&amp;DATE(AnoPlanilha,13,1)))</f>
        <v/>
      </c>
      <c r="O35" s="45">
        <f>IF($A35="","",SUM(C35:N35))</f>
        <v/>
      </c>
    </row>
    <row r="36">
      <c r="A36" s="20">
        <f>IF('Configuração'!$B$41="","",'Configuração'!$B$41)</f>
        <v/>
      </c>
      <c r="B36" s="37">
        <f>IF($A36="","",'Configuração'!$C$41)</f>
        <v/>
      </c>
      <c r="C36" s="44">
        <f>IF($A36="","",SUMIFS('Lançamentos'!$F$7:$F$1206,'Lançamentos'!$C$7:$C$1206,$A36,'Lançamentos'!$E$7:$E$1206,$B36,'Lançamentos'!$A$7:$A$1206,"&gt;="&amp;DATE(AnoPlanilha,1,1),'Lançamentos'!$A$7:$A$1206,"&lt;"&amp;DATE(AnoPlanilha,2,1)))</f>
        <v/>
      </c>
      <c r="D36" s="44">
        <f>IF($A36="","",SUMIFS('Lançamentos'!$F$7:$F$1206,'Lançamentos'!$C$7:$C$1206,$A36,'Lançamentos'!$E$7:$E$1206,$B36,'Lançamentos'!$A$7:$A$1206,"&gt;="&amp;DATE(AnoPlanilha,2,1),'Lançamentos'!$A$7:$A$1206,"&lt;"&amp;DATE(AnoPlanilha,3,1)))</f>
        <v/>
      </c>
      <c r="E36" s="44">
        <f>IF($A36="","",SUMIFS('Lançamentos'!$F$7:$F$1206,'Lançamentos'!$C$7:$C$1206,$A36,'Lançamentos'!$E$7:$E$1206,$B36,'Lançamentos'!$A$7:$A$1206,"&gt;="&amp;DATE(AnoPlanilha,3,1),'Lançamentos'!$A$7:$A$1206,"&lt;"&amp;DATE(AnoPlanilha,4,1)))</f>
        <v/>
      </c>
      <c r="F36" s="44">
        <f>IF($A36="","",SUMIFS('Lançamentos'!$F$7:$F$1206,'Lançamentos'!$C$7:$C$1206,$A36,'Lançamentos'!$E$7:$E$1206,$B36,'Lançamentos'!$A$7:$A$1206,"&gt;="&amp;DATE(AnoPlanilha,4,1),'Lançamentos'!$A$7:$A$1206,"&lt;"&amp;DATE(AnoPlanilha,5,1)))</f>
        <v/>
      </c>
      <c r="G36" s="44">
        <f>IF($A36="","",SUMIFS('Lançamentos'!$F$7:$F$1206,'Lançamentos'!$C$7:$C$1206,$A36,'Lançamentos'!$E$7:$E$1206,$B36,'Lançamentos'!$A$7:$A$1206,"&gt;="&amp;DATE(AnoPlanilha,5,1),'Lançamentos'!$A$7:$A$1206,"&lt;"&amp;DATE(AnoPlanilha,6,1)))</f>
        <v/>
      </c>
      <c r="H36" s="44">
        <f>IF($A36="","",SUMIFS('Lançamentos'!$F$7:$F$1206,'Lançamentos'!$C$7:$C$1206,$A36,'Lançamentos'!$E$7:$E$1206,$B36,'Lançamentos'!$A$7:$A$1206,"&gt;="&amp;DATE(AnoPlanilha,6,1),'Lançamentos'!$A$7:$A$1206,"&lt;"&amp;DATE(AnoPlanilha,7,1)))</f>
        <v/>
      </c>
      <c r="I36" s="44">
        <f>IF($A36="","",SUMIFS('Lançamentos'!$F$7:$F$1206,'Lançamentos'!$C$7:$C$1206,$A36,'Lançamentos'!$E$7:$E$1206,$B36,'Lançamentos'!$A$7:$A$1206,"&gt;="&amp;DATE(AnoPlanilha,7,1),'Lançamentos'!$A$7:$A$1206,"&lt;"&amp;DATE(AnoPlanilha,8,1)))</f>
        <v/>
      </c>
      <c r="J36" s="44">
        <f>IF($A36="","",SUMIFS('Lançamentos'!$F$7:$F$1206,'Lançamentos'!$C$7:$C$1206,$A36,'Lançamentos'!$E$7:$E$1206,$B36,'Lançamentos'!$A$7:$A$1206,"&gt;="&amp;DATE(AnoPlanilha,8,1),'Lançamentos'!$A$7:$A$1206,"&lt;"&amp;DATE(AnoPlanilha,9,1)))</f>
        <v/>
      </c>
      <c r="K36" s="44">
        <f>IF($A36="","",SUMIFS('Lançamentos'!$F$7:$F$1206,'Lançamentos'!$C$7:$C$1206,$A36,'Lançamentos'!$E$7:$E$1206,$B36,'Lançamentos'!$A$7:$A$1206,"&gt;="&amp;DATE(AnoPlanilha,9,1),'Lançamentos'!$A$7:$A$1206,"&lt;"&amp;DATE(AnoPlanilha,10,1)))</f>
        <v/>
      </c>
      <c r="L36" s="44">
        <f>IF($A36="","",SUMIFS('Lançamentos'!$F$7:$F$1206,'Lançamentos'!$C$7:$C$1206,$A36,'Lançamentos'!$E$7:$E$1206,$B36,'Lançamentos'!$A$7:$A$1206,"&gt;="&amp;DATE(AnoPlanilha,10,1),'Lançamentos'!$A$7:$A$1206,"&lt;"&amp;DATE(AnoPlanilha,11,1)))</f>
        <v/>
      </c>
      <c r="M36" s="44">
        <f>IF($A36="","",SUMIFS('Lançamentos'!$F$7:$F$1206,'Lançamentos'!$C$7:$C$1206,$A36,'Lançamentos'!$E$7:$E$1206,$B36,'Lançamentos'!$A$7:$A$1206,"&gt;="&amp;DATE(AnoPlanilha,11,1),'Lançamentos'!$A$7:$A$1206,"&lt;"&amp;DATE(AnoPlanilha,12,1)))</f>
        <v/>
      </c>
      <c r="N36" s="44">
        <f>IF($A36="","",SUMIFS('Lançamentos'!$F$7:$F$1206,'Lançamentos'!$C$7:$C$1206,$A36,'Lançamentos'!$E$7:$E$1206,$B36,'Lançamentos'!$A$7:$A$1206,"&gt;="&amp;DATE(AnoPlanilha,12,1),'Lançamentos'!$A$7:$A$1206,"&lt;"&amp;DATE(AnoPlanilha,13,1)))</f>
        <v/>
      </c>
      <c r="O36" s="45">
        <f>IF($A36="","",SUM(C36:N36))</f>
        <v/>
      </c>
    </row>
    <row r="37">
      <c r="A37" s="40" t="inlineStr">
        <is>
          <t>Entradas sem categoria ou fora da lista</t>
        </is>
      </c>
      <c r="B37" s="41" t="n"/>
      <c r="C37" s="46">
        <f>C39-SUMIFS(C7:C36,$B$7:$B$36,"Entrada")</f>
        <v/>
      </c>
      <c r="D37" s="46">
        <f>D39-SUMIFS(D7:D36,$B$7:$B$36,"Entrada")</f>
        <v/>
      </c>
      <c r="E37" s="46">
        <f>E39-SUMIFS(E7:E36,$B$7:$B$36,"Entrada")</f>
        <v/>
      </c>
      <c r="F37" s="46">
        <f>F39-SUMIFS(F7:F36,$B$7:$B$36,"Entrada")</f>
        <v/>
      </c>
      <c r="G37" s="46">
        <f>G39-SUMIFS(G7:G36,$B$7:$B$36,"Entrada")</f>
        <v/>
      </c>
      <c r="H37" s="46">
        <f>H39-SUMIFS(H7:H36,$B$7:$B$36,"Entrada")</f>
        <v/>
      </c>
      <c r="I37" s="46">
        <f>I39-SUMIFS(I7:I36,$B$7:$B$36,"Entrada")</f>
        <v/>
      </c>
      <c r="J37" s="46">
        <f>J39-SUMIFS(J7:J36,$B$7:$B$36,"Entrada")</f>
        <v/>
      </c>
      <c r="K37" s="46">
        <f>K39-SUMIFS(K7:K36,$B$7:$B$36,"Entrada")</f>
        <v/>
      </c>
      <c r="L37" s="46">
        <f>L39-SUMIFS(L7:L36,$B$7:$B$36,"Entrada")</f>
        <v/>
      </c>
      <c r="M37" s="46">
        <f>M39-SUMIFS(M7:M36,$B$7:$B$36,"Entrada")</f>
        <v/>
      </c>
      <c r="N37" s="46">
        <f>N39-SUMIFS(N7:N36,$B$7:$B$36,"Entrada")</f>
        <v/>
      </c>
      <c r="O37" s="46">
        <f>SUM(C37:N37)</f>
        <v/>
      </c>
    </row>
    <row r="38">
      <c r="A38" s="40" t="inlineStr">
        <is>
          <t>Saídas sem categoria ou fora da lista</t>
        </is>
      </c>
      <c r="B38" s="41" t="n"/>
      <c r="C38" s="46">
        <f>C40-SUMIFS(C7:C36,$B$7:$B$36,"Saída")</f>
        <v/>
      </c>
      <c r="D38" s="46">
        <f>D40-SUMIFS(D7:D36,$B$7:$B$36,"Saída")</f>
        <v/>
      </c>
      <c r="E38" s="46">
        <f>E40-SUMIFS(E7:E36,$B$7:$B$36,"Saída")</f>
        <v/>
      </c>
      <c r="F38" s="46">
        <f>F40-SUMIFS(F7:F36,$B$7:$B$36,"Saída")</f>
        <v/>
      </c>
      <c r="G38" s="46">
        <f>G40-SUMIFS(G7:G36,$B$7:$B$36,"Saída")</f>
        <v/>
      </c>
      <c r="H38" s="46">
        <f>H40-SUMIFS(H7:H36,$B$7:$B$36,"Saída")</f>
        <v/>
      </c>
      <c r="I38" s="46">
        <f>I40-SUMIFS(I7:I36,$B$7:$B$36,"Saída")</f>
        <v/>
      </c>
      <c r="J38" s="46">
        <f>J40-SUMIFS(J7:J36,$B$7:$B$36,"Saída")</f>
        <v/>
      </c>
      <c r="K38" s="46">
        <f>K40-SUMIFS(K7:K36,$B$7:$B$36,"Saída")</f>
        <v/>
      </c>
      <c r="L38" s="46">
        <f>L40-SUMIFS(L7:L36,$B$7:$B$36,"Saída")</f>
        <v/>
      </c>
      <c r="M38" s="46">
        <f>M40-SUMIFS(M7:M36,$B$7:$B$36,"Saída")</f>
        <v/>
      </c>
      <c r="N38" s="46">
        <f>N40-SUMIFS(N7:N36,$B$7:$B$36,"Saída")</f>
        <v/>
      </c>
      <c r="O38" s="46">
        <f>SUM(C38:N38)</f>
        <v/>
      </c>
    </row>
    <row r="39">
      <c r="A39" s="40" t="inlineStr">
        <is>
          <t>Total de entradas</t>
        </is>
      </c>
      <c r="B39" s="41" t="n"/>
      <c r="C39" s="46">
        <f>SUMIFS('Lançamentos'!$F$7:$F$1206,'Lançamentos'!$E$7:$E$1206,"Entrada",'Lançamentos'!$A$7:$A$1206,"&gt;="&amp;DATE(AnoPlanilha,1,1),'Lançamentos'!$A$7:$A$1206,"&lt;"&amp;DATE(AnoPlanilha,2,1))</f>
        <v/>
      </c>
      <c r="D39" s="46">
        <f>SUMIFS('Lançamentos'!$F$7:$F$1206,'Lançamentos'!$E$7:$E$1206,"Entrada",'Lançamentos'!$A$7:$A$1206,"&gt;="&amp;DATE(AnoPlanilha,2,1),'Lançamentos'!$A$7:$A$1206,"&lt;"&amp;DATE(AnoPlanilha,3,1))</f>
        <v/>
      </c>
      <c r="E39" s="46">
        <f>SUMIFS('Lançamentos'!$F$7:$F$1206,'Lançamentos'!$E$7:$E$1206,"Entrada",'Lançamentos'!$A$7:$A$1206,"&gt;="&amp;DATE(AnoPlanilha,3,1),'Lançamentos'!$A$7:$A$1206,"&lt;"&amp;DATE(AnoPlanilha,4,1))</f>
        <v/>
      </c>
      <c r="F39" s="46">
        <f>SUMIFS('Lançamentos'!$F$7:$F$1206,'Lançamentos'!$E$7:$E$1206,"Entrada",'Lançamentos'!$A$7:$A$1206,"&gt;="&amp;DATE(AnoPlanilha,4,1),'Lançamentos'!$A$7:$A$1206,"&lt;"&amp;DATE(AnoPlanilha,5,1))</f>
        <v/>
      </c>
      <c r="G39" s="46">
        <f>SUMIFS('Lançamentos'!$F$7:$F$1206,'Lançamentos'!$E$7:$E$1206,"Entrada",'Lançamentos'!$A$7:$A$1206,"&gt;="&amp;DATE(AnoPlanilha,5,1),'Lançamentos'!$A$7:$A$1206,"&lt;"&amp;DATE(AnoPlanilha,6,1))</f>
        <v/>
      </c>
      <c r="H39" s="46">
        <f>SUMIFS('Lançamentos'!$F$7:$F$1206,'Lançamentos'!$E$7:$E$1206,"Entrada",'Lançamentos'!$A$7:$A$1206,"&gt;="&amp;DATE(AnoPlanilha,6,1),'Lançamentos'!$A$7:$A$1206,"&lt;"&amp;DATE(AnoPlanilha,7,1))</f>
        <v/>
      </c>
      <c r="I39" s="46">
        <f>SUMIFS('Lançamentos'!$F$7:$F$1206,'Lançamentos'!$E$7:$E$1206,"Entrada",'Lançamentos'!$A$7:$A$1206,"&gt;="&amp;DATE(AnoPlanilha,7,1),'Lançamentos'!$A$7:$A$1206,"&lt;"&amp;DATE(AnoPlanilha,8,1))</f>
        <v/>
      </c>
      <c r="J39" s="46">
        <f>SUMIFS('Lançamentos'!$F$7:$F$1206,'Lançamentos'!$E$7:$E$1206,"Entrada",'Lançamentos'!$A$7:$A$1206,"&gt;="&amp;DATE(AnoPlanilha,8,1),'Lançamentos'!$A$7:$A$1206,"&lt;"&amp;DATE(AnoPlanilha,9,1))</f>
        <v/>
      </c>
      <c r="K39" s="46">
        <f>SUMIFS('Lançamentos'!$F$7:$F$1206,'Lançamentos'!$E$7:$E$1206,"Entrada",'Lançamentos'!$A$7:$A$1206,"&gt;="&amp;DATE(AnoPlanilha,9,1),'Lançamentos'!$A$7:$A$1206,"&lt;"&amp;DATE(AnoPlanilha,10,1))</f>
        <v/>
      </c>
      <c r="L39" s="46">
        <f>SUMIFS('Lançamentos'!$F$7:$F$1206,'Lançamentos'!$E$7:$E$1206,"Entrada",'Lançamentos'!$A$7:$A$1206,"&gt;="&amp;DATE(AnoPlanilha,10,1),'Lançamentos'!$A$7:$A$1206,"&lt;"&amp;DATE(AnoPlanilha,11,1))</f>
        <v/>
      </c>
      <c r="M39" s="46">
        <f>SUMIFS('Lançamentos'!$F$7:$F$1206,'Lançamentos'!$E$7:$E$1206,"Entrada",'Lançamentos'!$A$7:$A$1206,"&gt;="&amp;DATE(AnoPlanilha,11,1),'Lançamentos'!$A$7:$A$1206,"&lt;"&amp;DATE(AnoPlanilha,12,1))</f>
        <v/>
      </c>
      <c r="N39" s="46">
        <f>SUMIFS('Lançamentos'!$F$7:$F$1206,'Lançamentos'!$E$7:$E$1206,"Entrada",'Lançamentos'!$A$7:$A$1206,"&gt;="&amp;DATE(AnoPlanilha,12,1),'Lançamentos'!$A$7:$A$1206,"&lt;"&amp;DATE(AnoPlanilha,13,1))</f>
        <v/>
      </c>
      <c r="O39" s="46">
        <f>SUM(C39:N39)</f>
        <v/>
      </c>
    </row>
    <row r="40">
      <c r="A40" s="40" t="inlineStr">
        <is>
          <t>Total de saídas</t>
        </is>
      </c>
      <c r="B40" s="41" t="n"/>
      <c r="C40" s="46">
        <f>SUMIFS('Lançamentos'!$F$7:$F$1206,'Lançamentos'!$E$7:$E$1206,"Saída",'Lançamentos'!$A$7:$A$1206,"&gt;="&amp;DATE(AnoPlanilha,1,1),'Lançamentos'!$A$7:$A$1206,"&lt;"&amp;DATE(AnoPlanilha,2,1))</f>
        <v/>
      </c>
      <c r="D40" s="46">
        <f>SUMIFS('Lançamentos'!$F$7:$F$1206,'Lançamentos'!$E$7:$E$1206,"Saída",'Lançamentos'!$A$7:$A$1206,"&gt;="&amp;DATE(AnoPlanilha,2,1),'Lançamentos'!$A$7:$A$1206,"&lt;"&amp;DATE(AnoPlanilha,3,1))</f>
        <v/>
      </c>
      <c r="E40" s="46">
        <f>SUMIFS('Lançamentos'!$F$7:$F$1206,'Lançamentos'!$E$7:$E$1206,"Saída",'Lançamentos'!$A$7:$A$1206,"&gt;="&amp;DATE(AnoPlanilha,3,1),'Lançamentos'!$A$7:$A$1206,"&lt;"&amp;DATE(AnoPlanilha,4,1))</f>
        <v/>
      </c>
      <c r="F40" s="46">
        <f>SUMIFS('Lançamentos'!$F$7:$F$1206,'Lançamentos'!$E$7:$E$1206,"Saída",'Lançamentos'!$A$7:$A$1206,"&gt;="&amp;DATE(AnoPlanilha,4,1),'Lançamentos'!$A$7:$A$1206,"&lt;"&amp;DATE(AnoPlanilha,5,1))</f>
        <v/>
      </c>
      <c r="G40" s="46">
        <f>SUMIFS('Lançamentos'!$F$7:$F$1206,'Lançamentos'!$E$7:$E$1206,"Saída",'Lançamentos'!$A$7:$A$1206,"&gt;="&amp;DATE(AnoPlanilha,5,1),'Lançamentos'!$A$7:$A$1206,"&lt;"&amp;DATE(AnoPlanilha,6,1))</f>
        <v/>
      </c>
      <c r="H40" s="46">
        <f>SUMIFS('Lançamentos'!$F$7:$F$1206,'Lançamentos'!$E$7:$E$1206,"Saída",'Lançamentos'!$A$7:$A$1206,"&gt;="&amp;DATE(AnoPlanilha,6,1),'Lançamentos'!$A$7:$A$1206,"&lt;"&amp;DATE(AnoPlanilha,7,1))</f>
        <v/>
      </c>
      <c r="I40" s="46">
        <f>SUMIFS('Lançamentos'!$F$7:$F$1206,'Lançamentos'!$E$7:$E$1206,"Saída",'Lançamentos'!$A$7:$A$1206,"&gt;="&amp;DATE(AnoPlanilha,7,1),'Lançamentos'!$A$7:$A$1206,"&lt;"&amp;DATE(AnoPlanilha,8,1))</f>
        <v/>
      </c>
      <c r="J40" s="46">
        <f>SUMIFS('Lançamentos'!$F$7:$F$1206,'Lançamentos'!$E$7:$E$1206,"Saída",'Lançamentos'!$A$7:$A$1206,"&gt;="&amp;DATE(AnoPlanilha,8,1),'Lançamentos'!$A$7:$A$1206,"&lt;"&amp;DATE(AnoPlanilha,9,1))</f>
        <v/>
      </c>
      <c r="K40" s="46">
        <f>SUMIFS('Lançamentos'!$F$7:$F$1206,'Lançamentos'!$E$7:$E$1206,"Saída",'Lançamentos'!$A$7:$A$1206,"&gt;="&amp;DATE(AnoPlanilha,9,1),'Lançamentos'!$A$7:$A$1206,"&lt;"&amp;DATE(AnoPlanilha,10,1))</f>
        <v/>
      </c>
      <c r="L40" s="46">
        <f>SUMIFS('Lançamentos'!$F$7:$F$1206,'Lançamentos'!$E$7:$E$1206,"Saída",'Lançamentos'!$A$7:$A$1206,"&gt;="&amp;DATE(AnoPlanilha,10,1),'Lançamentos'!$A$7:$A$1206,"&lt;"&amp;DATE(AnoPlanilha,11,1))</f>
        <v/>
      </c>
      <c r="M40" s="46">
        <f>SUMIFS('Lançamentos'!$F$7:$F$1206,'Lançamentos'!$E$7:$E$1206,"Saída",'Lançamentos'!$A$7:$A$1206,"&gt;="&amp;DATE(AnoPlanilha,11,1),'Lançamentos'!$A$7:$A$1206,"&lt;"&amp;DATE(AnoPlanilha,12,1))</f>
        <v/>
      </c>
      <c r="N40" s="46">
        <f>SUMIFS('Lançamentos'!$F$7:$F$1206,'Lançamentos'!$E$7:$E$1206,"Saída",'Lançamentos'!$A$7:$A$1206,"&gt;="&amp;DATE(AnoPlanilha,12,1),'Lançamentos'!$A$7:$A$1206,"&lt;"&amp;DATE(AnoPlanilha,13,1))</f>
        <v/>
      </c>
      <c r="O40" s="46">
        <f>SUM(C40:N40)</f>
        <v/>
      </c>
    </row>
    <row r="41">
      <c r="A41" s="40" t="inlineStr">
        <is>
          <t>Saldo do mês</t>
        </is>
      </c>
      <c r="B41" s="41" t="n"/>
      <c r="C41" s="46">
        <f>C39-C40</f>
        <v/>
      </c>
      <c r="D41" s="46">
        <f>D39-D40</f>
        <v/>
      </c>
      <c r="E41" s="46">
        <f>E39-E40</f>
        <v/>
      </c>
      <c r="F41" s="46">
        <f>F39-F40</f>
        <v/>
      </c>
      <c r="G41" s="46">
        <f>G39-G40</f>
        <v/>
      </c>
      <c r="H41" s="46">
        <f>H39-H40</f>
        <v/>
      </c>
      <c r="I41" s="46">
        <f>I39-I40</f>
        <v/>
      </c>
      <c r="J41" s="46">
        <f>J39-J40</f>
        <v/>
      </c>
      <c r="K41" s="46">
        <f>K39-K40</f>
        <v/>
      </c>
      <c r="L41" s="46">
        <f>L39-L40</f>
        <v/>
      </c>
      <c r="M41" s="46">
        <f>M39-M40</f>
        <v/>
      </c>
      <c r="N41" s="46">
        <f>N39-N40</f>
        <v/>
      </c>
      <c r="O41" s="46">
        <f>SUM(C41:N41)</f>
        <v/>
      </c>
    </row>
    <row r="42">
      <c r="A42" s="40" t="inlineStr">
        <is>
          <t>Saldo acumulado</t>
        </is>
      </c>
      <c r="B42" s="41" t="n"/>
      <c r="C42" s="46">
        <f>SaldoInicial+C41</f>
        <v/>
      </c>
      <c r="D42" s="46">
        <f>C42+D41</f>
        <v/>
      </c>
      <c r="E42" s="46">
        <f>D42+E41</f>
        <v/>
      </c>
      <c r="F42" s="46">
        <f>E42+F41</f>
        <v/>
      </c>
      <c r="G42" s="46">
        <f>F42+G41</f>
        <v/>
      </c>
      <c r="H42" s="46">
        <f>G42+H41</f>
        <v/>
      </c>
      <c r="I42" s="46">
        <f>H42+I41</f>
        <v/>
      </c>
      <c r="J42" s="46">
        <f>I42+J41</f>
        <v/>
      </c>
      <c r="K42" s="46">
        <f>J42+K41</f>
        <v/>
      </c>
      <c r="L42" s="46">
        <f>K42+L41</f>
        <v/>
      </c>
      <c r="M42" s="46">
        <f>L42+M41</f>
        <v/>
      </c>
      <c r="N42" s="46">
        <f>M42+N41</f>
        <v/>
      </c>
      <c r="O42" s="46">
        <f>N42</f>
        <v/>
      </c>
    </row>
    <row r="43">
      <c r="A43" s="40" t="inlineStr">
        <is>
          <t>Lançamentos digitados</t>
        </is>
      </c>
      <c r="B43" s="41" t="n"/>
      <c r="C43" s="47">
        <f>COUNTIFS('Lançamentos'!$A$7:$A$1206,"&gt;="&amp;DATE(AnoPlanilha,1,1),'Lançamentos'!$A$7:$A$1206,"&lt;"&amp;DATE(AnoPlanilha,2,1))</f>
        <v/>
      </c>
      <c r="D43" s="47">
        <f>COUNTIFS('Lançamentos'!$A$7:$A$1206,"&gt;="&amp;DATE(AnoPlanilha,2,1),'Lançamentos'!$A$7:$A$1206,"&lt;"&amp;DATE(AnoPlanilha,3,1))</f>
        <v/>
      </c>
      <c r="E43" s="47">
        <f>COUNTIFS('Lançamentos'!$A$7:$A$1206,"&gt;="&amp;DATE(AnoPlanilha,3,1),'Lançamentos'!$A$7:$A$1206,"&lt;"&amp;DATE(AnoPlanilha,4,1))</f>
        <v/>
      </c>
      <c r="F43" s="47">
        <f>COUNTIFS('Lançamentos'!$A$7:$A$1206,"&gt;="&amp;DATE(AnoPlanilha,4,1),'Lançamentos'!$A$7:$A$1206,"&lt;"&amp;DATE(AnoPlanilha,5,1))</f>
        <v/>
      </c>
      <c r="G43" s="47">
        <f>COUNTIFS('Lançamentos'!$A$7:$A$1206,"&gt;="&amp;DATE(AnoPlanilha,5,1),'Lançamentos'!$A$7:$A$1206,"&lt;"&amp;DATE(AnoPlanilha,6,1))</f>
        <v/>
      </c>
      <c r="H43" s="47">
        <f>COUNTIFS('Lançamentos'!$A$7:$A$1206,"&gt;="&amp;DATE(AnoPlanilha,6,1),'Lançamentos'!$A$7:$A$1206,"&lt;"&amp;DATE(AnoPlanilha,7,1))</f>
        <v/>
      </c>
      <c r="I43" s="47">
        <f>COUNTIFS('Lançamentos'!$A$7:$A$1206,"&gt;="&amp;DATE(AnoPlanilha,7,1),'Lançamentos'!$A$7:$A$1206,"&lt;"&amp;DATE(AnoPlanilha,8,1))</f>
        <v/>
      </c>
      <c r="J43" s="47">
        <f>COUNTIFS('Lançamentos'!$A$7:$A$1206,"&gt;="&amp;DATE(AnoPlanilha,8,1),'Lançamentos'!$A$7:$A$1206,"&lt;"&amp;DATE(AnoPlanilha,9,1))</f>
        <v/>
      </c>
      <c r="K43" s="47">
        <f>COUNTIFS('Lançamentos'!$A$7:$A$1206,"&gt;="&amp;DATE(AnoPlanilha,9,1),'Lançamentos'!$A$7:$A$1206,"&lt;"&amp;DATE(AnoPlanilha,10,1))</f>
        <v/>
      </c>
      <c r="L43" s="47">
        <f>COUNTIFS('Lançamentos'!$A$7:$A$1206,"&gt;="&amp;DATE(AnoPlanilha,10,1),'Lançamentos'!$A$7:$A$1206,"&lt;"&amp;DATE(AnoPlanilha,11,1))</f>
        <v/>
      </c>
      <c r="M43" s="47">
        <f>COUNTIFS('Lançamentos'!$A$7:$A$1206,"&gt;="&amp;DATE(AnoPlanilha,11,1),'Lançamentos'!$A$7:$A$1206,"&lt;"&amp;DATE(AnoPlanilha,12,1))</f>
        <v/>
      </c>
      <c r="N43" s="47">
        <f>COUNTIFS('Lançamentos'!$A$7:$A$1206,"&gt;="&amp;DATE(AnoPlanilha,12,1),'Lançamentos'!$A$7:$A$1206,"&lt;"&amp;DATE(AnoPlanilha,13,1))</f>
        <v/>
      </c>
      <c r="O43" s="47">
        <f>SUM(C43:N43)</f>
        <v/>
      </c>
    </row>
    <row r="45">
      <c r="A45" s="29" t="inlineStr">
        <is>
          <t>Valores em reais. O saldo acumulado parte do saldo inicial da Configuração e soma o saldo de cada mês. Na coluna Total no ano, o saldo acumulado é o de dezembro.</t>
        </is>
      </c>
    </row>
    <row r="46"/>
  </sheetData>
  <mergeCells count="4">
    <mergeCell ref="A1:O1"/>
    <mergeCell ref="A45:O46"/>
    <mergeCell ref="A4:H4"/>
    <mergeCell ref="A2:O2"/>
  </mergeCells>
  <pageMargins left="0.75" right="0.75" top="1" bottom="1" header="0.5" footer="0.5"/>
  <headerFooter>
    <oddHeader/>
    <oddFooter>&amp;L&amp;7 &amp;K6B7280Planilha gratuita de controle financeiro · Otimiza.pro&amp;R&amp;7 &amp;K6B7280Meu Agente Financeiro: otimizapro.com/meu-agente</oddFooter>
    <evenHeader/>
    <evenFooter/>
    <firstHeader/>
    <firstFooter/>
  </headerFooter>
  <drawing xmlns:r="http://schemas.openxmlformats.org/officeDocument/2006/relationships" r:id="rId1"/>
</worksheet>
</file>

<file path=xl/worksheets/sheet7.xml><?xml version="1.0" encoding="utf-8"?>
<worksheet xmlns="http://schemas.openxmlformats.org/spreadsheetml/2006/main">
  <sheetPr>
    <tabColor rgb="00FF6B35"/>
    <outlinePr summaryBelow="1" summaryRight="1"/>
    <pageSetUpPr/>
  </sheetPr>
  <dimension ref="A1:E34"/>
  <sheetViews>
    <sheetView showGridLines="0" workbookViewId="0">
      <selection activeCell="A1" sqref="A1"/>
    </sheetView>
  </sheetViews>
  <sheetFormatPr baseColWidth="8" defaultRowHeight="15"/>
  <cols>
    <col width="3" customWidth="1" min="1" max="1"/>
    <col width="46" customWidth="1" min="2" max="2"/>
    <col width="40" customWidth="1" min="3" max="3"/>
    <col width="46" customWidth="1" min="4" max="4"/>
  </cols>
  <sheetData>
    <row r="1" ht="26" customHeight="1">
      <c r="A1" s="1" t="inlineStr">
        <is>
          <t>Esforço do mês: o trabalho que esta planilha pede</t>
        </is>
      </c>
      <c r="B1" s="2" t="n"/>
      <c r="C1" s="2" t="n"/>
      <c r="D1" s="2" t="n"/>
      <c r="E1" s="2" t="n"/>
    </row>
    <row r="2" ht="16" customHeight="1">
      <c r="A2" s="3" t="inlineStr">
        <is>
          <t>Os números saem dos seus lançamentos. A única premissa é o tempo por lançamento, que você define na Configuração.</t>
        </is>
      </c>
      <c r="B2" s="2" t="n"/>
      <c r="C2" s="2" t="n"/>
      <c r="D2" s="2" t="n"/>
      <c r="E2" s="2" t="n"/>
    </row>
    <row r="4">
      <c r="B4" s="43">
        <f>"Mês: "&amp;'Resumo do mês'!$B$4&amp;" de "&amp;AnoPlanilha&amp;" (troque o mês na aba Resumo do mês)"</f>
        <v/>
      </c>
    </row>
    <row r="6">
      <c r="B6" s="48" t="inlineStr">
        <is>
          <t>O seu mês nesta planilha</t>
        </is>
      </c>
    </row>
    <row r="7" ht="18" customHeight="1">
      <c r="B7" s="11" t="inlineStr">
        <is>
          <t>Lançamentos digitados no mês</t>
        </is>
      </c>
      <c r="C7" s="27">
        <f>COUNTIFS('Lançamentos'!$A$7:$A$1206,"&gt;="&amp;MesIni,'Lançamentos'!$A$7:$A$1206,"&lt;"&amp;MesFim)</f>
        <v/>
      </c>
      <c r="D7" s="13" t="inlineStr">
        <is>
          <t>Cada entrada e cada saída é uma linha digitada.</t>
        </is>
      </c>
    </row>
    <row r="8" ht="18" customHeight="1">
      <c r="B8" s="11" t="inlineStr">
        <is>
          <t>Campos preenchidos à mão nesses lançamentos</t>
        </is>
      </c>
      <c r="C8" s="27">
        <f>SUMIFS('Lançamentos'!$H$7:$H$1206,'Lançamentos'!$A$7:$A$1206,"&gt;="&amp;MesIni,'Lançamentos'!$A$7:$A$1206,"&lt;"&amp;MesFim)</f>
        <v/>
      </c>
      <c r="D8" s="13" t="inlineStr">
        <is>
          <t>Data, descrição, categoria, forma, tipo e valor: até 6 por linha.</t>
        </is>
      </c>
    </row>
    <row r="9" ht="18" customHeight="1">
      <c r="B9" s="11" t="inlineStr">
        <is>
          <t>Contas a pagar do mês para digitar e acompanhar</t>
        </is>
      </c>
      <c r="C9" s="27">
        <f>COUNTIFS('Contas a pagar'!$C$7:$C$206,"&gt;="&amp;MesIni,'Contas a pagar'!$C$7:$C$206,"&lt;"&amp;MesFim)</f>
        <v/>
      </c>
      <c r="D9" s="13" t="inlineStr">
        <is>
          <t>Contas com vencimento no mês.</t>
        </is>
      </c>
    </row>
    <row r="10" ht="18" customHeight="1">
      <c r="B10" s="11" t="inlineStr">
        <is>
          <t>Tempo à mão no mês (minutos)</t>
        </is>
      </c>
      <c r="C10" s="49">
        <f>ROUND((C7+C9)*SegLanc/60,0)</f>
        <v/>
      </c>
      <c r="D10" s="13" t="inlineStr">
        <is>
          <t>Lançamentos mais contas, vezes a premissa da Configuração.</t>
        </is>
      </c>
    </row>
    <row r="11" ht="18" customHeight="1">
      <c r="B11" s="11" t="inlineStr">
        <is>
          <t>No mesmo ritmo, em 12 meses (horas)</t>
        </is>
      </c>
      <c r="C11" s="50">
        <f>ROUND(C10*12/60,1)</f>
        <v/>
      </c>
      <c r="D11" s="13" t="inlineStr">
        <is>
          <t>O tempo deste mês repetido por um ano.</t>
        </is>
      </c>
    </row>
    <row r="12" ht="18" customHeight="1">
      <c r="B12" s="11" t="inlineStr">
        <is>
          <t>Dias desde o último lançamento</t>
        </is>
      </c>
      <c r="C12" s="27">
        <f>IF(COUNT('Lançamentos'!$A$7:$A$1206)=0,"Nenhum lançamento ainda",MAX(0,TODAY()-MAX('Lançamentos'!$A$7:$A$1206)))</f>
        <v/>
      </c>
      <c r="D12" s="13" t="inlineStr">
        <is>
          <t>Dia sem lançar é gasto que pode ter ficado de fora.</t>
        </is>
      </c>
    </row>
    <row r="13" ht="18" customHeight="1">
      <c r="B13" s="11" t="inlineStr">
        <is>
          <t>Lançamentos do mês sem categoria</t>
        </is>
      </c>
      <c r="C13" s="27">
        <f>COUNTIFS('Lançamentos'!$A$7:$A$1206,"&gt;="&amp;MesIni,'Lançamentos'!$A$7:$A$1206,"&lt;"&amp;MesFim,'Lançamentos'!$C$7:$C$1206,"")</f>
        <v/>
      </c>
      <c r="D13" s="13" t="inlineStr">
        <is>
          <t>Eles não entram no orçado contra o realizado.</t>
        </is>
      </c>
    </row>
    <row r="14" ht="18" customHeight="1">
      <c r="B14" s="11" t="inlineStr">
        <is>
          <t>Lançamentos do mês com algo a conferir</t>
        </is>
      </c>
      <c r="C14" s="27">
        <f>COUNTIFS('Lançamentos'!$A$7:$A$1206,"&gt;="&amp;MesIni,'Lançamentos'!$A$7:$A$1206,"&lt;"&amp;MesFim,'Lançamentos'!$G$7:$G$1206,"&lt;&gt;OK")</f>
        <v/>
      </c>
      <c r="D14" s="13" t="inlineStr">
        <is>
          <t>Veja a coluna Conferir da aba Lançamentos.</t>
        </is>
      </c>
    </row>
    <row r="15" ht="18" customHeight="1">
      <c r="B15" s="11" t="inlineStr">
        <is>
          <t>Contas vencidas sem baixa, hoje</t>
        </is>
      </c>
      <c r="C15" s="27">
        <f>COUNTIFS('Contas a pagar'!$C$7:$C$206,"&lt;"&amp;TODAY(),'Contas a pagar'!$D$7:$D$206,"")</f>
        <v/>
      </c>
      <c r="D15" s="13" t="inlineStr">
        <is>
          <t>Paga ou esquecida? A planilha só sabe se você anotar.</t>
        </is>
      </c>
    </row>
    <row r="16" ht="18" customHeight="1">
      <c r="B16" s="11" t="inlineStr">
        <is>
          <t>Contas pagas que ainda não foram lançadas</t>
        </is>
      </c>
      <c r="C16" s="27">
        <f>COUNTIFS('Contas a pagar'!$D$7:$D$206,"&gt;0",'Contas a pagar'!$F$7:$F$206,"&lt;&gt;Sim")</f>
        <v/>
      </c>
      <c r="D16" s="13" t="inlineStr">
        <is>
          <t>Pagamento fora de Lançamentos não entra no saldo.</t>
        </is>
      </c>
    </row>
    <row r="18">
      <c r="B18" s="48" t="inlineStr">
        <is>
          <t>O mesmo mês, lado a lado</t>
        </is>
      </c>
    </row>
    <row r="19" ht="30" customHeight="1">
      <c r="B19" s="6" t="inlineStr">
        <is>
          <t>O Meu Agente Otimiza é um agente pessoal de IA em duas versões: o Meu Agente Financeiro, que funciona no aplicativo, e o Meu Agente Exclusivo, que também atende os seus clientes no WhatsApp.</t>
        </is>
      </c>
    </row>
    <row r="20" ht="20" customHeight="1">
      <c r="B20" s="17" t="inlineStr"/>
      <c r="C20" s="17" t="inlineStr">
        <is>
          <t>Nesta planilha</t>
        </is>
      </c>
      <c r="D20" s="17" t="inlineStr">
        <is>
          <t>No Meu Agente Financeiro</t>
        </is>
      </c>
    </row>
    <row r="21" ht="32" customHeight="1">
      <c r="B21" s="51" t="inlineStr">
        <is>
          <t>Gastos</t>
        </is>
      </c>
      <c r="C21" s="52" t="inlineStr">
        <is>
          <t>Você digita data, descrição, categoria, forma de pagamento, tipo e valor</t>
        </is>
      </c>
      <c r="D21" s="53" t="inlineStr">
        <is>
          <t>Organiza os gastos por áudio</t>
        </is>
      </c>
    </row>
    <row r="22" ht="32" customHeight="1">
      <c r="B22" s="51" t="inlineStr">
        <is>
          <t>Contas</t>
        </is>
      </c>
      <c r="C22" s="52" t="inlineStr">
        <is>
          <t>Você digita a conta, o valor e o vencimento, dá baixa e lança de novo em Lançamentos</t>
        </is>
      </c>
      <c r="D22" s="53" t="inlineStr">
        <is>
          <t>Organiza as contas por áudio</t>
        </is>
      </c>
    </row>
    <row r="23" ht="32" customHeight="1">
      <c r="B23" s="51" t="inlineStr">
        <is>
          <t>Compromissos</t>
        </is>
      </c>
      <c r="C23" s="52" t="inlineStr">
        <is>
          <t>Ficam fora deste arquivo</t>
        </is>
      </c>
      <c r="D23" s="53" t="inlineStr">
        <is>
          <t>Organiza os compromissos por áudio</t>
        </is>
      </c>
    </row>
    <row r="24" ht="32" customHeight="1">
      <c r="B24" s="51" t="inlineStr">
        <is>
          <t>Onde funciona</t>
        </is>
      </c>
      <c r="C24" s="52" t="inlineStr">
        <is>
          <t>Excel, Google Planilhas ou LibreOffice</t>
        </is>
      </c>
      <c r="D24" s="53" t="inlineStr">
        <is>
          <t>Ele funciona só no aplicativo.</t>
        </is>
      </c>
    </row>
    <row r="25" ht="60" customHeight="1">
      <c r="B25" s="51" t="inlineStr">
        <is>
          <t>Quanto custa</t>
        </is>
      </c>
      <c r="C25" s="52" t="inlineStr">
        <is>
          <t>Nada: o arquivo é seu</t>
        </is>
      </c>
      <c r="D25" s="53" t="inlineStr">
        <is>
          <t>O Meu Agente Financeiro custa R$ 29,90/mês no cartão de crédito, sem fidelidade, ou, no PIX, R$ 152,49 no semestral (15% de desconto, equivale a R$ 25,42/mês) e R$ 251,16 no anual (30% de desconto, equivale a R$ 20,93/mês).</t>
        </is>
      </c>
    </row>
    <row r="27" ht="22" customHeight="1">
      <c r="B27" s="54" t="inlineStr">
        <is>
          <t>QUER O MESMO MÊS SEM DIGITAR CADA LINHA?</t>
        </is>
      </c>
      <c r="C27" s="55" t="n"/>
      <c r="D27" s="56" t="n"/>
    </row>
    <row r="28" ht="33" customHeight="1">
      <c r="B28" s="57" t="inlineStr">
        <is>
          <t>O Meu Agente Financeiro é um aplicativo de IA que organiza gastos, contas e compromissos por áudio. Ele funciona só no aplicativo.</t>
        </is>
      </c>
      <c r="C28" s="58" t="n"/>
      <c r="D28" s="59" t="n"/>
    </row>
    <row r="29" ht="33" customHeight="1">
      <c r="B29" s="57" t="inlineStr">
        <is>
          <t>O Meu Agente Financeiro custa R$ 29,90/mês no cartão de crédito, sem fidelidade, ou, no PIX, R$ 152,49 no semestral (15% de desconto, equivale a R$ 25,42/mês) e R$ 251,16 no anual (30% de desconto, equivale a R$ 20,93/mês).</t>
        </is>
      </c>
      <c r="C29" s="58" t="n"/>
      <c r="D29" s="59" t="n"/>
    </row>
    <row r="30" ht="33" customHeight="1">
      <c r="B30" s="57" t="inlineStr">
        <is>
          <t>O mensal é no cartão de crédito, assinatura mensal de verdade, sem travar 12 parcelas. O semestral e o anual são no PIX.</t>
        </is>
      </c>
      <c r="C30" s="58" t="n"/>
      <c r="D30" s="59" t="n"/>
    </row>
    <row r="31" ht="17" customHeight="1">
      <c r="B31" s="60" t="inlineStr">
        <is>
          <t>→ Conhecer o Meu Agente: https://otimizapro.com/meu-agente/</t>
        </is>
      </c>
      <c r="C31" s="58" t="n"/>
      <c r="D31" s="59" t="n"/>
    </row>
    <row r="32" ht="17" customHeight="1">
      <c r="B32" s="61" t="inlineStr">
        <is>
          <t>→ Como organizar as finanças sem planilha: https://otimizapro.com/meu-agente/organizar-financas-sem-planilha</t>
        </is>
      </c>
      <c r="C32" s="62" t="n"/>
      <c r="D32" s="63" t="n"/>
    </row>
    <row r="34" ht="28" customHeight="1">
      <c r="B34" s="64" t="inlineStr">
        <is>
          <t>Conhece alguém que ainda controla o dinheiro no papel? Encaminhe este arquivo: ele é gratuito e pode circular à vontade. Versão sempre atualizada em https://otimizapro.com/planilha-de-controle-financeiro</t>
        </is>
      </c>
    </row>
  </sheetData>
  <mergeCells count="11">
    <mergeCell ref="B28:D28"/>
    <mergeCell ref="B19:D19"/>
    <mergeCell ref="A2:E2"/>
    <mergeCell ref="B31:D31"/>
    <mergeCell ref="B32:D32"/>
    <mergeCell ref="B4:D4"/>
    <mergeCell ref="B27:D27"/>
    <mergeCell ref="A1:E1"/>
    <mergeCell ref="B30:D30"/>
    <mergeCell ref="B29:D29"/>
    <mergeCell ref="B34:D34"/>
  </mergeCells>
  <conditionalFormatting sqref="C12">
    <cfRule type="expression" priority="1" dxfId="0">
      <formula>AND(ISNUMBER($C12),$C12&gt;0)</formula>
    </cfRule>
  </conditionalFormatting>
  <conditionalFormatting sqref="C13">
    <cfRule type="expression" priority="2" dxfId="0">
      <formula>AND(ISNUMBER($C13),$C13&gt;0)</formula>
    </cfRule>
  </conditionalFormatting>
  <conditionalFormatting sqref="C14">
    <cfRule type="expression" priority="3" dxfId="0">
      <formula>AND(ISNUMBER($C14),$C14&gt;0)</formula>
    </cfRule>
  </conditionalFormatting>
  <conditionalFormatting sqref="C15">
    <cfRule type="expression" priority="4" dxfId="0">
      <formula>AND(ISNUMBER($C15),$C15&gt;0)</formula>
    </cfRule>
  </conditionalFormatting>
  <conditionalFormatting sqref="C16">
    <cfRule type="expression" priority="5" dxfId="0">
      <formula>AND(ISNUMBER($C16),$C16&gt;0)</formula>
    </cfRule>
  </conditionalFormatting>
  <hyperlinks>
    <hyperlink xmlns:r="http://schemas.openxmlformats.org/officeDocument/2006/relationships" ref="B31" r:id="rId1"/>
    <hyperlink xmlns:r="http://schemas.openxmlformats.org/officeDocument/2006/relationships" ref="B32" r:id="rId2"/>
  </hyperlinks>
  <pageMargins left="0.75" right="0.75" top="1" bottom="1" header="0.5" footer="0.5"/>
  <headerFooter>
    <oddHeader/>
    <oddFooter>&amp;L&amp;7 &amp;K6B7280Planilha gratuita de controle financeiro · Otimiza.pro&amp;R&amp;7 &amp;K6B7280Meu Agente Financeiro: otimizapro.com/meu-agente</oddFooter>
    <evenHeader/>
    <evenFooter/>
    <firstHeader/>
    <firstFooter/>
  </headerFooter>
  <drawing xmlns:r="http://schemas.openxmlformats.org/officeDocument/2006/relationships" r:id="rId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Otimiza.pro</dc:creator>
  <dc:title>Planilha de Controle Financeiro · Otimiza.pro</dc:title>
  <dc:description>Lançamentos, contas a pagar, orçado contra realizado e os 12 meses do ano, calculados por fórmula. Distribuída gratuitamente por Otimiza.pro em https://otimizapro.com/planilha-de-controle-financeiro. O Meu Agente Financeiro é um aplicativo de IA que organiza gastos, contas e compromissos por áudio. https://otimizapro.com/meu-agente/</dc:description>
  <dcterms:created xsi:type="dcterms:W3CDTF">2026-10-29T22:01:06Z</dcterms:created>
  <dcterms:modified xsi:type="dcterms:W3CDTF">2026-10-29T22:01:06Z</dcterms:modified>
  <cp:lastModifiedBy>Otimiza.pro</cp:lastModifiedBy>
  <cp:category>Finanças pessoais</cp:category>
  <cp:keywords>planilha de controle financeiro, controle financeiro pessoal, planilha de gastos mensais, orçamento do mês, contas a pagar, fluxo de caixa pessoal, Meu Agente Financeiro</cp:keywords>
</cp:coreProperties>
</file>